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2720" windowHeight="12390" activeTab="1"/>
  </bookViews>
  <sheets>
    <sheet name="Travel" sheetId="1" r:id="rId1"/>
    <sheet name="Hospitality" sheetId="2" r:id="rId2"/>
    <sheet name="Gifts and Benefits" sheetId="4" r:id="rId3"/>
    <sheet name="All other  expenses" sheetId="3" r:id="rId4"/>
  </sheets>
  <definedNames>
    <definedName name="_xlnm.Print_Area" localSheetId="3">'All other  expenses'!$A$1:$E$48</definedName>
    <definedName name="_xlnm.Print_Area" localSheetId="2">'Gifts and Benefits'!$A$1:$E$24</definedName>
    <definedName name="_xlnm.Print_Area" localSheetId="1">Hospitality!$A$1:$F$22</definedName>
    <definedName name="_xlnm.Print_Area" localSheetId="0">Travel!$A$1:$E$100</definedName>
  </definedNames>
  <calcPr calcId="145621"/>
</workbook>
</file>

<file path=xl/calcChain.xml><?xml version="1.0" encoding="utf-8"?>
<calcChain xmlns="http://schemas.openxmlformats.org/spreadsheetml/2006/main">
  <c r="B36" i="1" l="1"/>
  <c r="B82" i="1" l="1"/>
  <c r="B87" i="1" l="1"/>
  <c r="B99" i="1"/>
  <c r="B13" i="3"/>
  <c r="B38" i="3" s="1"/>
  <c r="B15" i="1" l="1"/>
  <c r="B11" i="1"/>
  <c r="B10" i="1"/>
  <c r="B9" i="1"/>
  <c r="B17" i="1" l="1"/>
  <c r="B100" i="1" s="1"/>
  <c r="B3" i="2"/>
  <c r="D14" i="4" l="1"/>
  <c r="B15" i="2"/>
  <c r="B4" i="3"/>
  <c r="B3" i="3"/>
  <c r="B2" i="3"/>
  <c r="B4" i="4"/>
  <c r="B3" i="4"/>
  <c r="B2" i="4"/>
  <c r="B4" i="2"/>
  <c r="B2" i="2"/>
</calcChain>
</file>

<file path=xl/sharedStrings.xml><?xml version="1.0" encoding="utf-8"?>
<sst xmlns="http://schemas.openxmlformats.org/spreadsheetml/2006/main" count="392" uniqueCount="168">
  <si>
    <t>Date</t>
  </si>
  <si>
    <t>Location/s</t>
  </si>
  <si>
    <t>Location</t>
  </si>
  <si>
    <t>Disclosure period</t>
  </si>
  <si>
    <t>Sub total</t>
  </si>
  <si>
    <t xml:space="preserve">Purpose (eg, hosting delegation from China) </t>
  </si>
  <si>
    <t>All Other Expenses</t>
  </si>
  <si>
    <t>Total travel expenses</t>
  </si>
  <si>
    <t xml:space="preserve">Organisation Name </t>
  </si>
  <si>
    <t>Chief Executive</t>
  </si>
  <si>
    <t>International, domestic and local travel expenses</t>
  </si>
  <si>
    <t>Nature (eg taxi, parking, bus)</t>
  </si>
  <si>
    <t>Reason (eg building relationships, team building)</t>
  </si>
  <si>
    <t>Nature (what and for how many eg dinner for 5)</t>
  </si>
  <si>
    <t>Total other expenses</t>
  </si>
  <si>
    <t>Local Travel (within City, excluding travel to airport)</t>
  </si>
  <si>
    <t>DomesticTravel (within NZ, including travel to and from local airport)</t>
  </si>
  <si>
    <t>Nature (eg hotel, airfare, meals &amp; for how many people, other costs)</t>
  </si>
  <si>
    <t>Nature (eg hotel, airfares, taxis, meals &amp; for how many people, other costs)</t>
  </si>
  <si>
    <t>No. of items =</t>
  </si>
  <si>
    <t>Gifts  and hospitality</t>
  </si>
  <si>
    <t xml:space="preserve">Hospitality Offered to Third Parties </t>
  </si>
  <si>
    <t xml:space="preserve">Total  expenses </t>
  </si>
  <si>
    <t>Total gifts &amp; benefits</t>
  </si>
  <si>
    <t>Chief Executive Expense Disclosure</t>
  </si>
  <si>
    <t>Date(s)</t>
  </si>
  <si>
    <t>Comment / explanation ***</t>
  </si>
  <si>
    <t>Cost ($)
(exc GST / inc GST)***</t>
  </si>
  <si>
    <t>Offered by 
(who made the offer?)</t>
  </si>
  <si>
    <t>Nature ***</t>
  </si>
  <si>
    <t>International Travel (including  travel within NZ at beginning and end of overseas trip)**</t>
  </si>
  <si>
    <t>Description ** (e.g. event tickets,  etc)</t>
  </si>
  <si>
    <t>Hospitality</t>
  </si>
  <si>
    <t>Gifts and Benefits over $50 annual value**</t>
  </si>
  <si>
    <t>All other expenditure incurred by the chief executive that is not travel, hospitality or gifts</t>
  </si>
  <si>
    <t>All Other Expenses**</t>
  </si>
  <si>
    <t>All gifts, invitations to events and other hospitality, of $50 or more in total value per year, offered to the CE by people external to the organisation</t>
  </si>
  <si>
    <t xml:space="preserve">
All expenses incurred by CE during international, domestic and local travel. For international travel, group expenses relating to each trip.
</t>
  </si>
  <si>
    <t>Purpose of trip (eg attending XYZ conference for 3 days)****</t>
  </si>
  <si>
    <t>Purpose (eg visiting district office for two days...) ****</t>
  </si>
  <si>
    <t>Purpose (eg meeting with Minister) ****</t>
  </si>
  <si>
    <t>All hospitality expenses provided by the CE in the context of his/her job to anyone external to the Public Service or statutory Crown entities.</t>
  </si>
  <si>
    <t>Comments</t>
  </si>
  <si>
    <t>Ministry for the Environment</t>
  </si>
  <si>
    <t>Vicky Robertson</t>
  </si>
  <si>
    <t xml:space="preserve">1 July 2016 to 30 June 2017 </t>
  </si>
  <si>
    <t>Cost (NZ$)
(exc GST)***</t>
  </si>
  <si>
    <t>To attend CEDA lunch with Minister on 24/11/17 (visit didn't go ahead due to NZ earthquake, but was cancelled on morning of the lunch, so refund was not possible)</t>
  </si>
  <si>
    <t>Sydney</t>
  </si>
  <si>
    <t>To Attend OECD EPOC ministerial meeting and London Meetings</t>
  </si>
  <si>
    <t>Flights</t>
  </si>
  <si>
    <t>London</t>
  </si>
  <si>
    <t>Allowance</t>
  </si>
  <si>
    <t>Rail travel</t>
  </si>
  <si>
    <t>Minister Meeting CEDA</t>
  </si>
  <si>
    <t>Booking fees</t>
  </si>
  <si>
    <t>Melbourne/Canberra</t>
  </si>
  <si>
    <t>Taxi</t>
  </si>
  <si>
    <t>Auckland</t>
  </si>
  <si>
    <t>Airport Parking</t>
  </si>
  <si>
    <t>Wellington</t>
  </si>
  <si>
    <t>Parking (while MFE's carpark out of action)</t>
  </si>
  <si>
    <t>Parking</t>
  </si>
  <si>
    <t xml:space="preserve">Post earthquake ELT meeting </t>
  </si>
  <si>
    <t>Refreshments</t>
  </si>
  <si>
    <t xml:space="preserve">Parking </t>
  </si>
  <si>
    <t xml:space="preserve">Taxi </t>
  </si>
  <si>
    <t>Blenheim</t>
  </si>
  <si>
    <t xml:space="preserve">Airport Parking </t>
  </si>
  <si>
    <t>Taxi between meetings</t>
  </si>
  <si>
    <t>Christchurch</t>
  </si>
  <si>
    <t>Internet access fee</t>
  </si>
  <si>
    <t>Fuel</t>
  </si>
  <si>
    <t>Nelson</t>
  </si>
  <si>
    <t>Bay of Islands</t>
  </si>
  <si>
    <t>Hamilton and Auckland</t>
  </si>
  <si>
    <t>Picton</t>
  </si>
  <si>
    <t>Global Women Retreat</t>
  </si>
  <si>
    <t>Attendance</t>
  </si>
  <si>
    <t>Opening and Dinner</t>
  </si>
  <si>
    <t>Te Hono Maori Koha</t>
  </si>
  <si>
    <t>Koha</t>
  </si>
  <si>
    <t>Te Hono Dinner</t>
  </si>
  <si>
    <t>Paihia</t>
  </si>
  <si>
    <t>Car hire</t>
  </si>
  <si>
    <t>Napier</t>
  </si>
  <si>
    <t>Attend Parihaka Reconciliation Ceremony</t>
  </si>
  <si>
    <t>New Plymouth</t>
  </si>
  <si>
    <t>Afternoon tea with Akld office</t>
  </si>
  <si>
    <t>Reivernet internet while in Auckland for meetings</t>
  </si>
  <si>
    <t>No items to disclose</t>
  </si>
  <si>
    <t>Global Women Membership Fee</t>
  </si>
  <si>
    <t>1 April 2017 - 31 March 2018</t>
  </si>
  <si>
    <t>Transfer from Napier Airport 4 May</t>
  </si>
  <si>
    <t>NZ Rivers Trust</t>
  </si>
  <si>
    <t>Registration for the NZ River Awards Function 3 November</t>
  </si>
  <si>
    <t>Attendance fee for Vicky Robertson to the Te Hono Stanford Bootcamp 2017</t>
  </si>
  <si>
    <t>New Zealand Trade and Enterprise</t>
  </si>
  <si>
    <t>Cost ($)****
(exc GST)</t>
  </si>
  <si>
    <t>Cake for afternoon tea</t>
  </si>
  <si>
    <t>Cost ($)
(exc GST)***</t>
  </si>
  <si>
    <t>Cost ($)
(exc GST)**</t>
  </si>
  <si>
    <t>Estimated value (NZ$)
(exc GST)***</t>
  </si>
  <si>
    <t>To Attend OECD EPOC ministerial meeting and London Meetings 5 days</t>
  </si>
  <si>
    <t>Attend Senior Officials talks Canberra 2 day trip</t>
  </si>
  <si>
    <t>Lunch at CEDA conference - did not attend</t>
  </si>
  <si>
    <t>Minister Meeting CEDA. Trip cancelled due to earthquake</t>
  </si>
  <si>
    <t>Attend Sir Peter Blake Trust awards &amp; stakeholder meetings</t>
  </si>
  <si>
    <t>Speaking at EDS Conference in Auckland</t>
  </si>
  <si>
    <t>Speaking at EDS Conference in Auckland -one day</t>
  </si>
  <si>
    <t xml:space="preserve">Attend external stakeholder meetings in Auckland - one day </t>
  </si>
  <si>
    <t xml:space="preserve">Attend external stakeholder meetings in Auckland -  one day </t>
  </si>
  <si>
    <t>State Services Commission CE meeting - 2 days</t>
  </si>
  <si>
    <t>Attend Iwi Chairs meeting Blenheim</t>
  </si>
  <si>
    <t xml:space="preserve">Attend Iwi Chairs meeting with Minister - one day </t>
  </si>
  <si>
    <t>Attend external stakeholder meetings in Auckland - two days</t>
  </si>
  <si>
    <t>Attend public sector CEs meeting and external stakeholder meetings</t>
  </si>
  <si>
    <t>Attend Iwi leaders forum with PM and Ministers - two days</t>
  </si>
  <si>
    <t>Attend Prime Minister's Waitangi Day breakfast - one day</t>
  </si>
  <si>
    <t>Attend regional visit in Tauranga - one day</t>
  </si>
  <si>
    <t>Attend Waitangi Day events in Auckland</t>
  </si>
  <si>
    <t>Attend Waka Aotearoa summit at Lake Heron - two days</t>
  </si>
  <si>
    <t>Attend Te Hono Steering Committee and CE Forum Christchurch - two days</t>
  </si>
  <si>
    <t>Attend Freshwater release with Minister - one day</t>
  </si>
  <si>
    <t>Attend external stakeholder event in Auckland - one day</t>
  </si>
  <si>
    <t>Attend external stakeholder meetings in Auckland and Hamilton- two days</t>
  </si>
  <si>
    <t>Attend CE meeting in Auckland - one day (cancelled due to sickness)</t>
  </si>
  <si>
    <t>Attend Te Hono Steering committee and National summit - two days</t>
  </si>
  <si>
    <t>Atttend SSC public sector leaders summit (flights cancelled due to weather - did not attend</t>
  </si>
  <si>
    <t xml:space="preserve">Speak at SOLGM conference Auckland one day </t>
  </si>
  <si>
    <t>Speak at SOLGM conference Auckland one day (early morning slot so overnight)</t>
  </si>
  <si>
    <t>Attend YELF powhiri and workshop</t>
  </si>
  <si>
    <t>Attend YELF powhiri and workshop - one day but early start so overnight</t>
  </si>
  <si>
    <t xml:space="preserve">Attend external stakeholder meetings - one day </t>
  </si>
  <si>
    <t xml:space="preserve">Attend Maori Business awards - dinner event </t>
  </si>
  <si>
    <t>Flight change cost</t>
  </si>
  <si>
    <t xml:space="preserve">Attend Global Women retreat - one day </t>
  </si>
  <si>
    <t>Lunch with Sir Rob Fenwick - Auckland</t>
  </si>
  <si>
    <t>meetings with externals to discuss Freshwater - stakeholder engagement</t>
  </si>
  <si>
    <t>Breakfast meeting with Sir Peter Gluckman and Penny Nelson</t>
  </si>
  <si>
    <t xml:space="preserve">Dinner charge at Te Hono Maori - paid by each attendee as their contribution </t>
  </si>
  <si>
    <t xml:space="preserve">Parking for Auckland meetings </t>
  </si>
  <si>
    <t>Accommodation</t>
  </si>
  <si>
    <t>Attend Te Hono Māori hui</t>
  </si>
  <si>
    <t>Attend Iwi meetings in Hamiton and external stakeholder meetings in Auckland  - two days</t>
  </si>
  <si>
    <t>Attend external stakeholder meetings - one day</t>
  </si>
  <si>
    <t>2 Degrees Mobile</t>
  </si>
  <si>
    <t>Phone and data costs - July 2016</t>
  </si>
  <si>
    <t>Phone and data costs - August 2016</t>
  </si>
  <si>
    <t>Phone and data costs - September 2016</t>
  </si>
  <si>
    <t>Phone and data costs - October 2016</t>
  </si>
  <si>
    <t>Phone and data costs - November 2016</t>
  </si>
  <si>
    <t>Phone and data costs - December 2016</t>
  </si>
  <si>
    <t>Phone and data costs - January 2017</t>
  </si>
  <si>
    <t>Phone and data costs - February 2017</t>
  </si>
  <si>
    <t>Phone and data costs - March 2017</t>
  </si>
  <si>
    <t>Phone and data costs -April 2017</t>
  </si>
  <si>
    <t>Phone and data costs - May 2017</t>
  </si>
  <si>
    <t>Phone and data costs - June 2017</t>
  </si>
  <si>
    <t>Te Hono Hui - three days</t>
  </si>
  <si>
    <t>Conference booking - Thistle Inn</t>
  </si>
  <si>
    <t>Attend Senior Officials talks Canberra 2 day trip inc meetings in Melbourne</t>
  </si>
  <si>
    <t>ELT Meeting post-quake - meeting room needed</t>
  </si>
  <si>
    <t>Stanford, USA</t>
  </si>
  <si>
    <t>Executive Coaching</t>
  </si>
  <si>
    <t xml:space="preserve">BFL - Executive Coaching </t>
  </si>
  <si>
    <t>Pandoro Woodward Street</t>
  </si>
  <si>
    <t>2 x cakes for MfE Birthday celebration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</si>
</sst>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6"/>
      <color indexed="8"/>
      <name val="Arial"/>
      <family val="2"/>
    </font>
    <font>
      <sz val="16"/>
      <color theme="1"/>
      <name val="Arial"/>
      <family val="2"/>
    </font>
    <font>
      <i/>
      <sz val="12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FF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4" fontId="18" fillId="0" borderId="0" applyFont="0" applyFill="0" applyBorder="0" applyAlignment="0" applyProtection="0"/>
  </cellStyleXfs>
  <cellXfs count="228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wrapText="1"/>
    </xf>
    <xf numFmtId="0" fontId="0" fillId="5" borderId="2" xfId="0" applyFill="1" applyBorder="1" applyAlignment="1"/>
    <xf numFmtId="0" fontId="2" fillId="0" borderId="8" xfId="0" applyFont="1" applyBorder="1" applyAlignment="1">
      <alignment wrapText="1"/>
    </xf>
    <xf numFmtId="0" fontId="0" fillId="0" borderId="9" xfId="0" applyBorder="1" applyAlignment="1">
      <alignment vertical="top" wrapText="1"/>
    </xf>
    <xf numFmtId="0" fontId="0" fillId="0" borderId="6" xfId="0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0" fontId="4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2" borderId="0" xfId="0" applyFont="1" applyFill="1" applyBorder="1" applyAlignment="1"/>
    <xf numFmtId="0" fontId="0" fillId="2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9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4" fillId="4" borderId="5" xfId="0" applyFont="1" applyFill="1" applyBorder="1" applyAlignment="1">
      <alignment wrapText="1"/>
    </xf>
    <xf numFmtId="0" fontId="2" fillId="0" borderId="7" xfId="0" applyFont="1" applyBorder="1" applyAlignment="1">
      <alignment wrapText="1"/>
    </xf>
    <xf numFmtId="0" fontId="0" fillId="5" borderId="3" xfId="0" applyFont="1" applyFill="1" applyBorder="1" applyAlignment="1"/>
    <xf numFmtId="0" fontId="0" fillId="5" borderId="3" xfId="0" applyFont="1" applyFill="1" applyBorder="1" applyAlignment="1">
      <alignment wrapText="1"/>
    </xf>
    <xf numFmtId="0" fontId="0" fillId="5" borderId="5" xfId="0" applyFont="1" applyFill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4" fillId="4" borderId="4" xfId="0" applyFont="1" applyFill="1" applyBorder="1" applyAlignment="1">
      <alignment vertical="center" wrapText="1" readingOrder="1"/>
    </xf>
    <xf numFmtId="0" fontId="6" fillId="5" borderId="4" xfId="0" applyFont="1" applyFill="1" applyBorder="1" applyAlignment="1">
      <alignment vertical="center" wrapText="1" readingOrder="1"/>
    </xf>
    <xf numFmtId="0" fontId="7" fillId="0" borderId="0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0" xfId="0" applyFont="1" applyBorder="1"/>
    <xf numFmtId="0" fontId="0" fillId="2" borderId="6" xfId="0" applyFont="1" applyFill="1" applyBorder="1" applyAlignment="1">
      <alignment wrapText="1"/>
    </xf>
    <xf numFmtId="0" fontId="6" fillId="2" borderId="9" xfId="0" applyFont="1" applyFill="1" applyBorder="1" applyAlignment="1">
      <alignment vertical="center" wrapText="1" readingOrder="1"/>
    </xf>
    <xf numFmtId="0" fontId="0" fillId="0" borderId="0" xfId="0" applyBorder="1" applyAlignment="1">
      <alignment vertical="top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5" borderId="7" xfId="0" applyFont="1" applyFill="1" applyBorder="1" applyAlignment="1">
      <alignment vertical="center" readingOrder="1"/>
    </xf>
    <xf numFmtId="0" fontId="3" fillId="6" borderId="3" xfId="0" applyFont="1" applyFill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5" fillId="7" borderId="12" xfId="0" applyFont="1" applyFill="1" applyBorder="1" applyAlignment="1">
      <alignment vertical="center" wrapText="1" readingOrder="1"/>
    </xf>
    <xf numFmtId="0" fontId="8" fillId="0" borderId="0" xfId="0" applyFont="1" applyBorder="1" applyAlignment="1">
      <alignment vertical="center" wrapText="1" readingOrder="1"/>
    </xf>
    <xf numFmtId="0" fontId="9" fillId="0" borderId="0" xfId="0" applyFont="1" applyBorder="1" applyAlignment="1">
      <alignment vertical="center" wrapText="1" readingOrder="1"/>
    </xf>
    <xf numFmtId="0" fontId="13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12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9" xfId="0" applyBorder="1" applyAlignment="1">
      <alignment vertical="top"/>
    </xf>
    <xf numFmtId="0" fontId="0" fillId="0" borderId="0" xfId="0" applyBorder="1" applyAlignment="1"/>
    <xf numFmtId="0" fontId="11" fillId="0" borderId="0" xfId="0" applyFont="1" applyFill="1" applyBorder="1" applyAlignment="1">
      <alignment vertical="center" readingOrder="1"/>
    </xf>
    <xf numFmtId="0" fontId="2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2" fillId="8" borderId="7" xfId="0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6" fillId="5" borderId="7" xfId="0" applyFont="1" applyFill="1" applyBorder="1" applyAlignment="1">
      <alignment vertical="center" wrapText="1" readingOrder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164" fontId="2" fillId="8" borderId="2" xfId="0" applyNumberFormat="1" applyFont="1" applyFill="1" applyBorder="1" applyAlignment="1">
      <alignment vertical="center"/>
    </xf>
    <xf numFmtId="164" fontId="7" fillId="8" borderId="2" xfId="0" applyNumberFormat="1" applyFont="1" applyFill="1" applyBorder="1" applyAlignment="1">
      <alignment vertical="center" wrapText="1"/>
    </xf>
    <xf numFmtId="164" fontId="2" fillId="5" borderId="2" xfId="0" applyNumberFormat="1" applyFont="1" applyFill="1" applyBorder="1" applyAlignment="1">
      <alignment vertical="center"/>
    </xf>
    <xf numFmtId="164" fontId="6" fillId="5" borderId="2" xfId="0" applyNumberFormat="1" applyFont="1" applyFill="1" applyBorder="1" applyAlignment="1">
      <alignment vertical="center" wrapText="1" readingOrder="1"/>
    </xf>
    <xf numFmtId="164" fontId="6" fillId="2" borderId="0" xfId="0" applyNumberFormat="1" applyFont="1" applyFill="1" applyBorder="1" applyAlignment="1">
      <alignment vertical="center" wrapText="1" readingOrder="1"/>
    </xf>
    <xf numFmtId="0" fontId="7" fillId="0" borderId="7" xfId="0" applyFont="1" applyBorder="1" applyAlignment="1">
      <alignment wrapText="1"/>
    </xf>
    <xf numFmtId="0" fontId="6" fillId="2" borderId="0" xfId="0" applyFont="1" applyFill="1" applyBorder="1" applyAlignment="1">
      <alignment vertical="center" wrapText="1" readingOrder="1"/>
    </xf>
    <xf numFmtId="0" fontId="17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top"/>
    </xf>
    <xf numFmtId="164" fontId="7" fillId="5" borderId="3" xfId="0" applyNumberFormat="1" applyFont="1" applyFill="1" applyBorder="1" applyAlignment="1">
      <alignment vertical="center" wrapText="1"/>
    </xf>
    <xf numFmtId="0" fontId="0" fillId="0" borderId="0" xfId="0" applyFont="1" applyBorder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0" fillId="0" borderId="6" xfId="0" applyFont="1" applyBorder="1" applyAlignment="1">
      <alignment horizontal="justify" vertical="center"/>
    </xf>
    <xf numFmtId="0" fontId="7" fillId="0" borderId="4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0" fillId="0" borderId="4" xfId="0" applyFont="1" applyBorder="1"/>
    <xf numFmtId="0" fontId="0" fillId="0" borderId="3" xfId="0" applyFont="1" applyBorder="1" applyAlignment="1">
      <alignment wrapText="1"/>
    </xf>
    <xf numFmtId="0" fontId="0" fillId="2" borderId="11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14" fontId="11" fillId="0" borderId="9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5" fillId="7" borderId="13" xfId="0" applyFont="1" applyFill="1" applyBorder="1" applyAlignment="1">
      <alignment vertical="center" wrapText="1" readingOrder="1"/>
    </xf>
    <xf numFmtId="0" fontId="0" fillId="0" borderId="12" xfId="0" applyBorder="1" applyAlignment="1">
      <alignment wrapText="1"/>
    </xf>
    <xf numFmtId="0" fontId="4" fillId="0" borderId="0" xfId="0" applyFont="1" applyFill="1" applyBorder="1" applyAlignment="1">
      <alignment vertical="center" wrapText="1" readingOrder="1"/>
    </xf>
    <xf numFmtId="0" fontId="4" fillId="4" borderId="11" xfId="0" applyFont="1" applyFill="1" applyBorder="1" applyAlignment="1">
      <alignment vertical="center" wrapText="1" readingOrder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vertical="center" wrapText="1"/>
    </xf>
    <xf numFmtId="0" fontId="3" fillId="3" borderId="5" xfId="0" applyFont="1" applyFill="1" applyBorder="1" applyAlignment="1">
      <alignment wrapText="1"/>
    </xf>
    <xf numFmtId="0" fontId="2" fillId="0" borderId="8" xfId="0" applyFont="1" applyBorder="1" applyAlignment="1">
      <alignment vertical="center" wrapText="1"/>
    </xf>
    <xf numFmtId="0" fontId="3" fillId="6" borderId="5" xfId="0" applyFont="1" applyFill="1" applyBorder="1" applyAlignment="1">
      <alignment wrapText="1"/>
    </xf>
    <xf numFmtId="0" fontId="0" fillId="5" borderId="8" xfId="0" applyFill="1" applyBorder="1" applyAlignment="1"/>
    <xf numFmtId="0" fontId="11" fillId="0" borderId="6" xfId="0" applyFont="1" applyBorder="1" applyAlignment="1">
      <alignment wrapText="1"/>
    </xf>
    <xf numFmtId="14" fontId="0" fillId="0" borderId="9" xfId="0" applyNumberFormat="1" applyFill="1" applyBorder="1" applyAlignment="1">
      <alignment wrapText="1"/>
    </xf>
    <xf numFmtId="14" fontId="0" fillId="0" borderId="0" xfId="0" applyNumberFormat="1" applyFont="1" applyFill="1"/>
    <xf numFmtId="0" fontId="0" fillId="0" borderId="0" xfId="0" applyFill="1" applyAlignment="1">
      <alignment wrapText="1"/>
    </xf>
    <xf numFmtId="0" fontId="0" fillId="0" borderId="6" xfId="0" applyFill="1" applyBorder="1" applyAlignment="1">
      <alignment wrapText="1"/>
    </xf>
    <xf numFmtId="0" fontId="0" fillId="0" borderId="0" xfId="0" applyFill="1"/>
    <xf numFmtId="14" fontId="0" fillId="0" borderId="9" xfId="0" applyNumberFormat="1" applyFont="1" applyFill="1" applyBorder="1" applyAlignment="1">
      <alignment vertical="top" wrapText="1"/>
    </xf>
    <xf numFmtId="14" fontId="0" fillId="0" borderId="9" xfId="0" applyNumberFormat="1" applyFill="1" applyBorder="1" applyAlignment="1">
      <alignment vertical="top" wrapText="1"/>
    </xf>
    <xf numFmtId="14" fontId="0" fillId="0" borderId="0" xfId="0" applyNumberFormat="1" applyFill="1" applyBorder="1" applyAlignment="1">
      <alignment vertical="top" wrapText="1"/>
    </xf>
    <xf numFmtId="14" fontId="0" fillId="0" borderId="0" xfId="0" applyNumberFormat="1" applyAlignment="1">
      <alignment vertical="top" wrapText="1"/>
    </xf>
    <xf numFmtId="14" fontId="0" fillId="0" borderId="0" xfId="0" applyNumberForma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6" xfId="0" applyFont="1" applyFill="1" applyBorder="1" applyAlignment="1">
      <alignment wrapText="1"/>
    </xf>
    <xf numFmtId="14" fontId="0" fillId="0" borderId="0" xfId="0" applyNumberFormat="1" applyFill="1" applyAlignment="1">
      <alignment vertical="top" wrapText="1"/>
    </xf>
    <xf numFmtId="0" fontId="0" fillId="0" borderId="0" xfId="0" applyFont="1" applyFill="1"/>
    <xf numFmtId="14" fontId="0" fillId="0" borderId="0" xfId="0" applyNumberFormat="1" applyFont="1" applyBorder="1" applyAlignment="1">
      <alignment vertical="top" wrapText="1"/>
    </xf>
    <xf numFmtId="14" fontId="0" fillId="0" borderId="9" xfId="0" applyNumberFormat="1" applyFont="1" applyFill="1" applyBorder="1"/>
    <xf numFmtId="14" fontId="0" fillId="0" borderId="9" xfId="0" applyNumberFormat="1" applyBorder="1" applyAlignment="1">
      <alignment vertical="top" wrapText="1"/>
    </xf>
    <xf numFmtId="14" fontId="0" fillId="0" borderId="0" xfId="0" applyNumberFormat="1" applyFont="1" applyFill="1" applyBorder="1" applyAlignment="1">
      <alignment vertical="top" wrapText="1"/>
    </xf>
    <xf numFmtId="14" fontId="0" fillId="0" borderId="9" xfId="0" applyNumberFormat="1" applyFont="1" applyFill="1" applyBorder="1" applyAlignment="1"/>
    <xf numFmtId="0" fontId="0" fillId="5" borderId="3" xfId="0" applyFont="1" applyFill="1" applyBorder="1" applyAlignment="1">
      <alignment vertical="center"/>
    </xf>
    <xf numFmtId="0" fontId="11" fillId="0" borderId="0" xfId="0" applyFont="1" applyFill="1" applyBorder="1" applyAlignment="1">
      <alignment vertical="top" wrapText="1"/>
    </xf>
    <xf numFmtId="0" fontId="2" fillId="0" borderId="2" xfId="0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14" fontId="0" fillId="0" borderId="0" xfId="0" applyNumberFormat="1" applyFill="1" applyBorder="1" applyAlignment="1">
      <alignment horizontal="right" wrapText="1"/>
    </xf>
    <xf numFmtId="14" fontId="0" fillId="0" borderId="9" xfId="0" applyNumberFormat="1" applyFill="1" applyBorder="1" applyAlignment="1">
      <alignment horizontal="right" wrapText="1"/>
    </xf>
    <xf numFmtId="14" fontId="11" fillId="0" borderId="0" xfId="0" applyNumberFormat="1" applyFont="1" applyFill="1" applyBorder="1" applyAlignment="1">
      <alignment horizontal="right" vertical="top" wrapText="1"/>
    </xf>
    <xf numFmtId="14" fontId="0" fillId="0" borderId="9" xfId="0" applyNumberFormat="1" applyFont="1" applyFill="1" applyBorder="1" applyAlignment="1">
      <alignment horizontal="right" vertical="top" wrapText="1"/>
    </xf>
    <xf numFmtId="14" fontId="0" fillId="0" borderId="0" xfId="0" applyNumberFormat="1" applyFill="1" applyAlignment="1">
      <alignment horizontal="right" vertical="top" wrapText="1"/>
    </xf>
    <xf numFmtId="14" fontId="0" fillId="0" borderId="0" xfId="0" applyNumberFormat="1" applyFill="1" applyBorder="1" applyAlignment="1">
      <alignment horizontal="right" vertical="top" wrapText="1"/>
    </xf>
    <xf numFmtId="14" fontId="0" fillId="0" borderId="9" xfId="0" applyNumberFormat="1" applyFill="1" applyBorder="1" applyAlignment="1">
      <alignment horizontal="right" vertical="top" wrapText="1"/>
    </xf>
    <xf numFmtId="164" fontId="11" fillId="0" borderId="0" xfId="3" applyNumberFormat="1" applyFont="1" applyFill="1" applyBorder="1" applyAlignment="1">
      <alignment wrapText="1"/>
    </xf>
    <xf numFmtId="164" fontId="11" fillId="0" borderId="0" xfId="0" applyNumberFormat="1" applyFont="1" applyBorder="1" applyAlignment="1">
      <alignment wrapText="1"/>
    </xf>
    <xf numFmtId="164" fontId="0" fillId="0" borderId="0" xfId="0" applyNumberFormat="1" applyBorder="1" applyAlignment="1">
      <alignment horizontal="right" vertical="top" wrapText="1"/>
    </xf>
    <xf numFmtId="164" fontId="11" fillId="0" borderId="0" xfId="0" applyNumberFormat="1" applyFont="1" applyFill="1" applyBorder="1" applyAlignment="1">
      <alignment wrapText="1"/>
    </xf>
    <xf numFmtId="164" fontId="0" fillId="0" borderId="0" xfId="0" applyNumberFormat="1" applyFill="1"/>
    <xf numFmtId="0" fontId="0" fillId="0" borderId="0" xfId="0" applyFont="1" applyBorder="1" applyAlignment="1">
      <alignment wrapText="1"/>
    </xf>
    <xf numFmtId="14" fontId="18" fillId="0" borderId="9" xfId="1" applyNumberFormat="1" applyFont="1" applyBorder="1"/>
    <xf numFmtId="49" fontId="18" fillId="0" borderId="0" xfId="1" applyNumberFormat="1" applyFont="1"/>
    <xf numFmtId="14" fontId="18" fillId="0" borderId="0" xfId="1" applyNumberFormat="1" applyFont="1"/>
    <xf numFmtId="49" fontId="0" fillId="0" borderId="0" xfId="1" applyNumberFormat="1" applyFont="1" applyFill="1"/>
    <xf numFmtId="14" fontId="18" fillId="0" borderId="0" xfId="2" applyNumberFormat="1" applyFont="1"/>
    <xf numFmtId="49" fontId="18" fillId="0" borderId="0" xfId="2" applyNumberFormat="1" applyFont="1"/>
    <xf numFmtId="49" fontId="0" fillId="0" borderId="0" xfId="2" applyNumberFormat="1" applyFont="1"/>
    <xf numFmtId="0" fontId="0" fillId="0" borderId="0" xfId="0" applyFont="1" applyFill="1" applyBorder="1" applyAlignment="1">
      <alignment wrapText="1"/>
    </xf>
    <xf numFmtId="14" fontId="18" fillId="0" borderId="0" xfId="2" applyNumberFormat="1" applyFont="1" applyFill="1"/>
    <xf numFmtId="49" fontId="0" fillId="0" borderId="0" xfId="2" applyNumberFormat="1" applyFont="1" applyFill="1"/>
    <xf numFmtId="49" fontId="0" fillId="0" borderId="0" xfId="1" applyNumberFormat="1" applyFont="1" applyFill="1" applyAlignment="1">
      <alignment wrapText="1"/>
    </xf>
    <xf numFmtId="164" fontId="11" fillId="0" borderId="0" xfId="3" applyNumberFormat="1" applyFont="1" applyFill="1" applyBorder="1" applyAlignment="1">
      <alignment vertical="top" wrapText="1"/>
    </xf>
    <xf numFmtId="0" fontId="0" fillId="0" borderId="0" xfId="0" applyFont="1" applyAlignment="1">
      <alignment vertical="top"/>
    </xf>
    <xf numFmtId="0" fontId="0" fillId="0" borderId="6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4" fontId="11" fillId="0" borderId="0" xfId="0" applyNumberFormat="1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top" wrapText="1"/>
    </xf>
    <xf numFmtId="14" fontId="0" fillId="0" borderId="0" xfId="0" applyNumberFormat="1" applyFont="1" applyAlignment="1">
      <alignment wrapText="1"/>
    </xf>
    <xf numFmtId="164" fontId="0" fillId="0" borderId="0" xfId="3" applyNumberFormat="1" applyFont="1" applyFill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Fill="1" applyAlignment="1">
      <alignment vertical="top" wrapText="1"/>
    </xf>
    <xf numFmtId="0" fontId="0" fillId="0" borderId="0" xfId="0" applyFill="1" applyBorder="1" applyAlignment="1">
      <alignment vertical="top" wrapText="1"/>
    </xf>
    <xf numFmtId="164" fontId="0" fillId="0" borderId="0" xfId="3" applyNumberFormat="1" applyFont="1" applyFill="1" applyAlignment="1">
      <alignment vertical="top" wrapText="1"/>
    </xf>
    <xf numFmtId="14" fontId="18" fillId="0" borderId="9" xfId="1" applyNumberFormat="1" applyFont="1" applyFill="1" applyBorder="1"/>
    <xf numFmtId="14" fontId="0" fillId="0" borderId="9" xfId="0" applyNumberFormat="1" applyFont="1" applyBorder="1" applyAlignment="1">
      <alignment wrapText="1"/>
    </xf>
    <xf numFmtId="8" fontId="0" fillId="0" borderId="0" xfId="0" applyNumberFormat="1" applyFont="1" applyBorder="1" applyAlignment="1">
      <alignment wrapText="1"/>
    </xf>
    <xf numFmtId="14" fontId="0" fillId="0" borderId="0" xfId="0" applyNumberFormat="1" applyFont="1" applyBorder="1" applyAlignment="1">
      <alignment wrapText="1"/>
    </xf>
    <xf numFmtId="8" fontId="0" fillId="0" borderId="0" xfId="0" applyNumberFormat="1" applyFont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horizontal="justify" vertical="center"/>
    </xf>
    <xf numFmtId="49" fontId="0" fillId="0" borderId="0" xfId="1" applyNumberFormat="1" applyFont="1"/>
    <xf numFmtId="0" fontId="0" fillId="0" borderId="0" xfId="0" applyFont="1" applyAlignment="1">
      <alignment horizontal="justify" vertical="center"/>
    </xf>
    <xf numFmtId="0" fontId="17" fillId="0" borderId="7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4" fillId="4" borderId="10" xfId="0" applyFont="1" applyFill="1" applyBorder="1" applyAlignment="1">
      <alignment vertical="center" wrapText="1" readingOrder="1"/>
    </xf>
    <xf numFmtId="0" fontId="4" fillId="4" borderId="1" xfId="0" applyFont="1" applyFill="1" applyBorder="1" applyAlignment="1">
      <alignment vertical="center" wrapText="1" readingOrder="1"/>
    </xf>
    <xf numFmtId="0" fontId="14" fillId="0" borderId="7" xfId="0" applyFont="1" applyFill="1" applyBorder="1" applyAlignment="1">
      <alignment horizontal="center" vertical="center" wrapText="1" readingOrder="1"/>
    </xf>
    <xf numFmtId="0" fontId="15" fillId="0" borderId="2" xfId="0" applyFont="1" applyBorder="1" applyAlignment="1">
      <alignment horizontal="center" vertical="center" wrapText="1" readingOrder="1"/>
    </xf>
    <xf numFmtId="0" fontId="10" fillId="0" borderId="4" xfId="0" applyFont="1" applyFill="1" applyBorder="1" applyAlignment="1">
      <alignment horizontal="center" vertical="center" wrapText="1" readingOrder="1"/>
    </xf>
    <xf numFmtId="0" fontId="2" fillId="0" borderId="3" xfId="0" applyFont="1" applyFill="1" applyBorder="1" applyAlignment="1">
      <alignment horizontal="center" vertical="center" wrapText="1" readingOrder="1"/>
    </xf>
    <xf numFmtId="0" fontId="4" fillId="3" borderId="7" xfId="0" applyNumberFormat="1" applyFont="1" applyFill="1" applyBorder="1" applyAlignment="1">
      <alignment vertical="center" wrapText="1" readingOrder="1"/>
    </xf>
    <xf numFmtId="0" fontId="4" fillId="3" borderId="2" xfId="0" applyNumberFormat="1" applyFont="1" applyFill="1" applyBorder="1" applyAlignment="1">
      <alignment vertical="center" wrapText="1" readingOrder="1"/>
    </xf>
    <xf numFmtId="0" fontId="4" fillId="6" borderId="7" xfId="0" applyFont="1" applyFill="1" applyBorder="1" applyAlignment="1">
      <alignment vertical="center" readingOrder="1"/>
    </xf>
    <xf numFmtId="0" fontId="4" fillId="6" borderId="2" xfId="0" applyFont="1" applyFill="1" applyBorder="1" applyAlignment="1">
      <alignment vertical="center" readingOrder="1"/>
    </xf>
    <xf numFmtId="0" fontId="9" fillId="0" borderId="9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wrapText="1" readingOrder="1"/>
    </xf>
    <xf numFmtId="0" fontId="9" fillId="0" borderId="6" xfId="0" applyFont="1" applyBorder="1" applyAlignment="1">
      <alignment horizontal="center" vertical="center" wrapText="1" readingOrder="1"/>
    </xf>
    <xf numFmtId="0" fontId="4" fillId="4" borderId="7" xfId="0" applyFont="1" applyFill="1" applyBorder="1" applyAlignment="1">
      <alignment horizontal="left" vertical="center" wrapText="1" readingOrder="1"/>
    </xf>
    <xf numFmtId="0" fontId="4" fillId="4" borderId="2" xfId="0" applyFont="1" applyFill="1" applyBorder="1" applyAlignment="1">
      <alignment horizontal="left" vertical="center" wrapText="1" readingOrder="1"/>
    </xf>
    <xf numFmtId="0" fontId="17" fillId="0" borderId="12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 readingOrder="1"/>
    </xf>
    <xf numFmtId="0" fontId="9" fillId="0" borderId="12" xfId="0" applyFont="1" applyBorder="1" applyAlignment="1">
      <alignment vertical="center" wrapText="1" readingOrder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9" xfId="0" applyFont="1" applyBorder="1" applyAlignment="1"/>
    <xf numFmtId="0" fontId="0" fillId="0" borderId="0" xfId="0" applyFont="1" applyBorder="1" applyAlignment="1"/>
    <xf numFmtId="0" fontId="0" fillId="0" borderId="6" xfId="0" applyFont="1" applyBorder="1" applyAlignment="1"/>
    <xf numFmtId="0" fontId="0" fillId="0" borderId="9" xfId="0" applyFont="1" applyBorder="1" applyAlignment="1">
      <alignment horizontal="justify" vertical="center"/>
    </xf>
    <xf numFmtId="0" fontId="0" fillId="0" borderId="0" xfId="0" applyFont="1" applyBorder="1" applyAlignment="1">
      <alignment horizontal="justify" vertical="center"/>
    </xf>
    <xf numFmtId="0" fontId="0" fillId="0" borderId="9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center" vertical="center" wrapText="1" readingOrder="1"/>
    </xf>
    <xf numFmtId="0" fontId="14" fillId="0" borderId="6" xfId="0" applyFont="1" applyFill="1" applyBorder="1" applyAlignment="1">
      <alignment horizontal="center" vertical="center" wrapText="1" readingOrder="1"/>
    </xf>
    <xf numFmtId="0" fontId="5" fillId="4" borderId="7" xfId="0" applyFont="1" applyFill="1" applyBorder="1" applyAlignment="1">
      <alignment vertical="center" wrapText="1" readingOrder="1"/>
    </xf>
    <xf numFmtId="0" fontId="5" fillId="4" borderId="2" xfId="0" applyFont="1" applyFill="1" applyBorder="1" applyAlignment="1">
      <alignment vertical="center" wrapText="1" readingOrder="1"/>
    </xf>
    <xf numFmtId="0" fontId="16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 readingOrder="1"/>
    </xf>
  </cellXfs>
  <cellStyles count="4">
    <cellStyle name="Currency" xfId="3" builtinId="4"/>
    <cellStyle name="Normal" xfId="0" builtinId="0"/>
    <cellStyle name="Normal 5" xfId="1"/>
    <cellStyle name="Normal 6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66"/>
      <color rgb="FF00FF00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9"/>
  <sheetViews>
    <sheetView topLeftCell="A73" workbookViewId="0">
      <selection activeCell="A102" sqref="A102:D108"/>
    </sheetView>
  </sheetViews>
  <sheetFormatPr defaultColWidth="9.140625" defaultRowHeight="12.75" x14ac:dyDescent="0.2"/>
  <cols>
    <col min="1" max="1" width="23.5703125" style="7" customWidth="1"/>
    <col min="2" max="2" width="23.5703125" style="1" customWidth="1"/>
    <col min="3" max="3" width="65.5703125" style="1" customWidth="1"/>
    <col min="4" max="4" width="27.5703125" style="1" customWidth="1"/>
    <col min="5" max="5" width="20.42578125" style="1" bestFit="1" customWidth="1"/>
    <col min="6" max="6" width="38.7109375" style="1" customWidth="1"/>
    <col min="7" max="16384" width="9.140625" style="1"/>
  </cols>
  <sheetData>
    <row r="1" spans="1:7" ht="36" customHeight="1" x14ac:dyDescent="0.2">
      <c r="A1" s="176" t="s">
        <v>24</v>
      </c>
      <c r="B1" s="177"/>
      <c r="C1" s="177"/>
      <c r="D1" s="178"/>
      <c r="E1" s="97"/>
    </row>
    <row r="2" spans="1:7" ht="36" customHeight="1" x14ac:dyDescent="0.2">
      <c r="A2" s="96" t="s">
        <v>8</v>
      </c>
      <c r="B2" s="191" t="s">
        <v>43</v>
      </c>
      <c r="C2" s="192"/>
      <c r="D2" s="192"/>
      <c r="E2" s="193"/>
    </row>
    <row r="3" spans="1:7" ht="36" customHeight="1" x14ac:dyDescent="0.2">
      <c r="A3" s="47" t="s">
        <v>9</v>
      </c>
      <c r="B3" s="191" t="s">
        <v>44</v>
      </c>
      <c r="C3" s="192"/>
      <c r="D3" s="192"/>
      <c r="E3" s="193"/>
    </row>
    <row r="4" spans="1:7" ht="36" customHeight="1" x14ac:dyDescent="0.2">
      <c r="A4" s="47" t="s">
        <v>3</v>
      </c>
      <c r="B4" s="191" t="s">
        <v>45</v>
      </c>
      <c r="C4" s="192"/>
      <c r="D4" s="192"/>
      <c r="E4" s="193"/>
    </row>
    <row r="5" spans="1:7" s="3" customFormat="1" ht="36" customHeight="1" x14ac:dyDescent="0.2">
      <c r="A5" s="183" t="s">
        <v>10</v>
      </c>
      <c r="B5" s="184"/>
      <c r="C5" s="184"/>
      <c r="D5" s="184"/>
      <c r="E5" s="10"/>
    </row>
    <row r="6" spans="1:7" s="3" customFormat="1" ht="35.25" customHeight="1" x14ac:dyDescent="0.2">
      <c r="A6" s="185" t="s">
        <v>37</v>
      </c>
      <c r="B6" s="186"/>
      <c r="C6" s="186"/>
      <c r="D6" s="186"/>
      <c r="E6" s="100"/>
    </row>
    <row r="7" spans="1:7" s="4" customFormat="1" ht="19.5" customHeight="1" x14ac:dyDescent="0.2">
      <c r="A7" s="181" t="s">
        <v>30</v>
      </c>
      <c r="B7" s="182"/>
      <c r="C7" s="182"/>
      <c r="D7" s="182"/>
      <c r="E7" s="99"/>
      <c r="F7" s="98"/>
      <c r="G7" s="98"/>
    </row>
    <row r="8" spans="1:7" s="41" customFormat="1" ht="38.25" x14ac:dyDescent="0.2">
      <c r="A8" s="95" t="s">
        <v>25</v>
      </c>
      <c r="B8" s="94" t="s">
        <v>46</v>
      </c>
      <c r="C8" s="40" t="s">
        <v>38</v>
      </c>
      <c r="D8" s="40" t="s">
        <v>18</v>
      </c>
      <c r="E8" s="101" t="s">
        <v>1</v>
      </c>
    </row>
    <row r="9" spans="1:7" s="41" customFormat="1" x14ac:dyDescent="0.2">
      <c r="A9" s="125">
        <v>42636</v>
      </c>
      <c r="B9" s="138">
        <f>11639.76+88.74+20+20+20+3</f>
        <v>11791.5</v>
      </c>
      <c r="C9" s="91" t="s">
        <v>103</v>
      </c>
      <c r="D9" s="91" t="s">
        <v>50</v>
      </c>
      <c r="E9" s="106" t="s">
        <v>51</v>
      </c>
    </row>
    <row r="10" spans="1:7" s="41" customFormat="1" x14ac:dyDescent="0.2">
      <c r="A10" s="116">
        <v>42636</v>
      </c>
      <c r="B10" s="138">
        <f>391.39+1110.19</f>
        <v>1501.58</v>
      </c>
      <c r="C10" s="91" t="s">
        <v>49</v>
      </c>
      <c r="D10" s="91" t="s">
        <v>52</v>
      </c>
      <c r="E10" s="106" t="s">
        <v>51</v>
      </c>
    </row>
    <row r="11" spans="1:7" s="41" customFormat="1" x14ac:dyDescent="0.2">
      <c r="A11" s="107">
        <v>42642</v>
      </c>
      <c r="B11" s="138">
        <f>412+1724.56+176.81-8.66</f>
        <v>2304.71</v>
      </c>
      <c r="C11" s="91" t="s">
        <v>49</v>
      </c>
      <c r="D11" s="91" t="s">
        <v>142</v>
      </c>
      <c r="E11" s="106" t="s">
        <v>51</v>
      </c>
    </row>
    <row r="12" spans="1:7" s="41" customFormat="1" x14ac:dyDescent="0.2">
      <c r="A12" s="107">
        <v>42642</v>
      </c>
      <c r="B12" s="138">
        <v>180.13</v>
      </c>
      <c r="C12" s="91" t="s">
        <v>49</v>
      </c>
      <c r="D12" s="91" t="s">
        <v>53</v>
      </c>
      <c r="E12" s="106" t="s">
        <v>51</v>
      </c>
    </row>
    <row r="13" spans="1:7" s="41" customFormat="1" x14ac:dyDescent="0.2">
      <c r="A13" s="107">
        <v>42696</v>
      </c>
      <c r="B13" s="138">
        <v>524.29</v>
      </c>
      <c r="C13" s="91" t="s">
        <v>106</v>
      </c>
      <c r="D13" s="91" t="s">
        <v>142</v>
      </c>
      <c r="E13" s="106" t="s">
        <v>48</v>
      </c>
    </row>
    <row r="14" spans="1:7" s="41" customFormat="1" x14ac:dyDescent="0.2">
      <c r="A14" s="107">
        <v>42698</v>
      </c>
      <c r="B14" s="138">
        <v>52.75</v>
      </c>
      <c r="C14" s="91" t="s">
        <v>54</v>
      </c>
      <c r="D14" s="91" t="s">
        <v>55</v>
      </c>
      <c r="E14" s="106" t="s">
        <v>48</v>
      </c>
    </row>
    <row r="15" spans="1:7" s="41" customFormat="1" x14ac:dyDescent="0.2">
      <c r="A15" s="107">
        <v>42885</v>
      </c>
      <c r="B15" s="138">
        <f>493.06+487+418.43+17.75</f>
        <v>1416.24</v>
      </c>
      <c r="C15" s="91" t="s">
        <v>161</v>
      </c>
      <c r="D15" s="91" t="s">
        <v>50</v>
      </c>
      <c r="E15" s="106" t="s">
        <v>56</v>
      </c>
    </row>
    <row r="16" spans="1:7" ht="38.25" x14ac:dyDescent="0.2">
      <c r="A16" s="90">
        <v>43062</v>
      </c>
      <c r="B16" s="139">
        <v>192.8</v>
      </c>
      <c r="C16" s="92" t="s">
        <v>47</v>
      </c>
      <c r="D16" s="92" t="s">
        <v>105</v>
      </c>
      <c r="E16" s="93" t="s">
        <v>48</v>
      </c>
    </row>
    <row r="17" spans="1:13" ht="19.5" customHeight="1" x14ac:dyDescent="0.2">
      <c r="A17" s="59" t="s">
        <v>4</v>
      </c>
      <c r="B17" s="64">
        <f>SUM(B9:B16)</f>
        <v>17964</v>
      </c>
      <c r="C17" s="60"/>
      <c r="D17" s="60"/>
      <c r="E17" s="12"/>
    </row>
    <row r="18" spans="1:13" s="4" customFormat="1" ht="19.5" customHeight="1" x14ac:dyDescent="0.2">
      <c r="A18" s="187" t="s">
        <v>16</v>
      </c>
      <c r="B18" s="188"/>
      <c r="C18" s="188"/>
      <c r="D18" s="6"/>
      <c r="E18" s="102"/>
    </row>
    <row r="19" spans="1:13" s="41" customFormat="1" ht="37.5" customHeight="1" x14ac:dyDescent="0.2">
      <c r="A19" s="95" t="s">
        <v>25</v>
      </c>
      <c r="B19" s="94" t="s">
        <v>100</v>
      </c>
      <c r="C19" s="40" t="s">
        <v>39</v>
      </c>
      <c r="D19" s="40" t="s">
        <v>17</v>
      </c>
      <c r="E19" s="103" t="s">
        <v>1</v>
      </c>
    </row>
    <row r="20" spans="1:13" s="41" customFormat="1" ht="12.75" customHeight="1" x14ac:dyDescent="0.2">
      <c r="A20" s="158">
        <v>42552</v>
      </c>
      <c r="B20" s="140">
        <v>158.65</v>
      </c>
      <c r="C20" s="117" t="s">
        <v>107</v>
      </c>
      <c r="D20" s="117" t="s">
        <v>142</v>
      </c>
      <c r="E20" s="118" t="s">
        <v>58</v>
      </c>
    </row>
    <row r="21" spans="1:13" x14ac:dyDescent="0.2">
      <c r="A21" s="108">
        <v>42555</v>
      </c>
      <c r="B21" s="140">
        <v>16.600000000000001</v>
      </c>
      <c r="C21" s="91" t="s">
        <v>107</v>
      </c>
      <c r="D21" s="91" t="s">
        <v>57</v>
      </c>
      <c r="E21" s="106" t="s">
        <v>58</v>
      </c>
    </row>
    <row r="22" spans="1:13" x14ac:dyDescent="0.2">
      <c r="A22" s="108">
        <v>42592</v>
      </c>
      <c r="B22" s="141">
        <v>35.630000000000003</v>
      </c>
      <c r="C22" t="s">
        <v>108</v>
      </c>
      <c r="D22" s="91" t="s">
        <v>59</v>
      </c>
      <c r="E22" s="106" t="s">
        <v>60</v>
      </c>
    </row>
    <row r="23" spans="1:13" x14ac:dyDescent="0.2">
      <c r="A23" s="116">
        <v>42592</v>
      </c>
      <c r="B23" s="140">
        <v>424.82149999999996</v>
      </c>
      <c r="C23" s="117" t="s">
        <v>109</v>
      </c>
      <c r="D23" s="117" t="s">
        <v>50</v>
      </c>
      <c r="E23" s="12" t="s">
        <v>58</v>
      </c>
    </row>
    <row r="24" spans="1:13" x14ac:dyDescent="0.2">
      <c r="A24" s="122">
        <v>42601</v>
      </c>
      <c r="B24" s="141">
        <v>35.630000000000003</v>
      </c>
      <c r="C24" t="s">
        <v>110</v>
      </c>
      <c r="D24" s="91" t="s">
        <v>59</v>
      </c>
      <c r="E24" s="106" t="s">
        <v>60</v>
      </c>
    </row>
    <row r="25" spans="1:13" x14ac:dyDescent="0.2">
      <c r="A25" s="107">
        <v>42601</v>
      </c>
      <c r="B25" s="140">
        <v>531.553</v>
      </c>
      <c r="C25" s="117" t="s">
        <v>111</v>
      </c>
      <c r="D25" s="117" t="s">
        <v>50</v>
      </c>
      <c r="E25" s="12" t="s">
        <v>58</v>
      </c>
    </row>
    <row r="26" spans="1:13" x14ac:dyDescent="0.2">
      <c r="A26" s="107">
        <v>42647</v>
      </c>
      <c r="B26" s="138">
        <v>342.42</v>
      </c>
      <c r="C26" s="91" t="s">
        <v>112</v>
      </c>
      <c r="D26" s="91" t="s">
        <v>50</v>
      </c>
      <c r="E26" s="106" t="s">
        <v>58</v>
      </c>
    </row>
    <row r="27" spans="1:13" s="109" customFormat="1" x14ac:dyDescent="0.2">
      <c r="A27" s="90">
        <v>42650</v>
      </c>
      <c r="B27" s="140">
        <v>347.64</v>
      </c>
      <c r="C27" s="117" t="s">
        <v>112</v>
      </c>
      <c r="D27" s="117" t="s">
        <v>142</v>
      </c>
      <c r="E27" s="118" t="s">
        <v>58</v>
      </c>
    </row>
    <row r="28" spans="1:13" x14ac:dyDescent="0.2">
      <c r="A28" s="143">
        <v>42656</v>
      </c>
      <c r="B28" s="138">
        <v>32.880000000000003</v>
      </c>
      <c r="C28" s="174" t="s">
        <v>159</v>
      </c>
      <c r="D28" s="1" t="s">
        <v>84</v>
      </c>
      <c r="E28" s="12" t="s">
        <v>73</v>
      </c>
      <c r="G28" s="109"/>
      <c r="H28" s="109"/>
      <c r="I28" s="109"/>
      <c r="J28" s="109"/>
      <c r="K28" s="109"/>
      <c r="L28" s="109"/>
      <c r="M28" s="109"/>
    </row>
    <row r="29" spans="1:13" x14ac:dyDescent="0.2">
      <c r="A29" s="166">
        <v>42656</v>
      </c>
      <c r="B29" s="140">
        <v>336.09</v>
      </c>
      <c r="C29" s="146" t="s">
        <v>159</v>
      </c>
      <c r="D29" s="109" t="s">
        <v>142</v>
      </c>
      <c r="E29" s="110" t="s">
        <v>73</v>
      </c>
    </row>
    <row r="30" spans="1:13" x14ac:dyDescent="0.2">
      <c r="A30" s="112">
        <v>42706</v>
      </c>
      <c r="B30" s="140">
        <v>78</v>
      </c>
      <c r="C30" t="s">
        <v>113</v>
      </c>
      <c r="D30" s="13" t="s">
        <v>66</v>
      </c>
      <c r="E30" s="106" t="s">
        <v>67</v>
      </c>
    </row>
    <row r="31" spans="1:13" x14ac:dyDescent="0.2">
      <c r="A31" s="112">
        <v>42706</v>
      </c>
      <c r="B31" s="140">
        <v>33</v>
      </c>
      <c r="C31" t="s">
        <v>113</v>
      </c>
      <c r="D31" s="91" t="s">
        <v>59</v>
      </c>
      <c r="E31" s="106" t="s">
        <v>60</v>
      </c>
    </row>
    <row r="32" spans="1:13" x14ac:dyDescent="0.2">
      <c r="A32" s="107">
        <v>42706</v>
      </c>
      <c r="B32" s="140">
        <v>155.83649999999997</v>
      </c>
      <c r="C32" s="117" t="s">
        <v>114</v>
      </c>
      <c r="D32" s="117" t="s">
        <v>50</v>
      </c>
      <c r="E32" s="12" t="s">
        <v>67</v>
      </c>
    </row>
    <row r="33" spans="1:5" x14ac:dyDescent="0.2">
      <c r="A33" s="107">
        <v>42706</v>
      </c>
      <c r="B33" s="140">
        <v>129.41</v>
      </c>
      <c r="C33" s="117" t="s">
        <v>114</v>
      </c>
      <c r="D33" s="117" t="s">
        <v>50</v>
      </c>
      <c r="E33" s="106" t="s">
        <v>76</v>
      </c>
    </row>
    <row r="34" spans="1:5" x14ac:dyDescent="0.2">
      <c r="A34" s="123">
        <v>42706</v>
      </c>
      <c r="B34" s="138">
        <v>43.8</v>
      </c>
      <c r="C34" s="1" t="s">
        <v>113</v>
      </c>
      <c r="D34" s="1" t="s">
        <v>57</v>
      </c>
      <c r="E34" s="106" t="s">
        <v>67</v>
      </c>
    </row>
    <row r="35" spans="1:5" x14ac:dyDescent="0.2">
      <c r="A35" s="112">
        <v>42718</v>
      </c>
      <c r="B35" s="140">
        <v>67.83</v>
      </c>
      <c r="C35" t="s">
        <v>115</v>
      </c>
      <c r="D35" s="91" t="s">
        <v>59</v>
      </c>
      <c r="E35" s="106" t="s">
        <v>60</v>
      </c>
    </row>
    <row r="36" spans="1:5" x14ac:dyDescent="0.2">
      <c r="A36" s="107">
        <v>42718</v>
      </c>
      <c r="B36" s="138">
        <f>308.4415+20.41</f>
        <v>328.85150000000004</v>
      </c>
      <c r="C36" s="91" t="s">
        <v>116</v>
      </c>
      <c r="D36" s="91" t="s">
        <v>50</v>
      </c>
      <c r="E36" s="12" t="s">
        <v>58</v>
      </c>
    </row>
    <row r="37" spans="1:5" x14ac:dyDescent="0.2">
      <c r="A37" s="116">
        <v>42718</v>
      </c>
      <c r="B37" s="140">
        <v>171.7</v>
      </c>
      <c r="C37" s="117" t="s">
        <v>116</v>
      </c>
      <c r="D37" s="117" t="s">
        <v>142</v>
      </c>
      <c r="E37" s="118" t="s">
        <v>58</v>
      </c>
    </row>
    <row r="38" spans="1:5" x14ac:dyDescent="0.2">
      <c r="A38" s="121">
        <v>42768</v>
      </c>
      <c r="B38" s="138">
        <v>73.63</v>
      </c>
      <c r="C38" s="88" t="s">
        <v>117</v>
      </c>
      <c r="D38" s="91" t="s">
        <v>68</v>
      </c>
      <c r="E38" s="106" t="s">
        <v>60</v>
      </c>
    </row>
    <row r="39" spans="1:5" x14ac:dyDescent="0.2">
      <c r="A39" s="116">
        <v>42768</v>
      </c>
      <c r="B39" s="138">
        <v>907.20049999999981</v>
      </c>
      <c r="C39" s="91" t="s">
        <v>117</v>
      </c>
      <c r="D39" s="91" t="s">
        <v>50</v>
      </c>
      <c r="E39" s="106" t="s">
        <v>74</v>
      </c>
    </row>
    <row r="40" spans="1:5" x14ac:dyDescent="0.2">
      <c r="A40" s="145">
        <v>42768</v>
      </c>
      <c r="B40" s="138">
        <v>166.67</v>
      </c>
      <c r="C40" s="144" t="s">
        <v>117</v>
      </c>
      <c r="D40" s="1" t="s">
        <v>84</v>
      </c>
      <c r="E40" s="12" t="s">
        <v>74</v>
      </c>
    </row>
    <row r="41" spans="1:5" x14ac:dyDescent="0.2">
      <c r="A41" s="116">
        <v>42771</v>
      </c>
      <c r="B41" s="138">
        <v>349.18599999999998</v>
      </c>
      <c r="C41" s="91" t="s">
        <v>118</v>
      </c>
      <c r="D41" s="91" t="s">
        <v>50</v>
      </c>
      <c r="E41" s="106" t="s">
        <v>58</v>
      </c>
    </row>
    <row r="42" spans="1:5" x14ac:dyDescent="0.2">
      <c r="A42" s="116">
        <v>42771</v>
      </c>
      <c r="B42" s="140">
        <v>167.35</v>
      </c>
      <c r="C42" s="117" t="s">
        <v>118</v>
      </c>
      <c r="D42" s="117" t="s">
        <v>142</v>
      </c>
      <c r="E42" s="118" t="s">
        <v>58</v>
      </c>
    </row>
    <row r="43" spans="1:5" x14ac:dyDescent="0.2">
      <c r="A43" s="121">
        <v>42773</v>
      </c>
      <c r="B43" s="138">
        <v>74.11</v>
      </c>
      <c r="C43" s="88" t="s">
        <v>119</v>
      </c>
      <c r="D43" s="91" t="s">
        <v>59</v>
      </c>
      <c r="E43" s="106" t="s">
        <v>60</v>
      </c>
    </row>
    <row r="44" spans="1:5" x14ac:dyDescent="0.2">
      <c r="A44" s="112">
        <v>42773</v>
      </c>
      <c r="B44" s="138">
        <v>37.06</v>
      </c>
      <c r="C44" s="88" t="s">
        <v>120</v>
      </c>
      <c r="D44" s="91" t="s">
        <v>59</v>
      </c>
      <c r="E44" s="106" t="s">
        <v>60</v>
      </c>
    </row>
    <row r="45" spans="1:5" x14ac:dyDescent="0.2">
      <c r="A45" s="124">
        <v>42776</v>
      </c>
      <c r="B45" s="138">
        <v>26.2</v>
      </c>
      <c r="C45" s="88" t="s">
        <v>69</v>
      </c>
      <c r="D45" s="91" t="s">
        <v>57</v>
      </c>
      <c r="E45" s="106" t="s">
        <v>58</v>
      </c>
    </row>
    <row r="46" spans="1:5" ht="12.6" customHeight="1" x14ac:dyDescent="0.2">
      <c r="A46" s="121">
        <v>42783</v>
      </c>
      <c r="B46" s="138">
        <v>74.11</v>
      </c>
      <c r="C46" s="88" t="s">
        <v>122</v>
      </c>
      <c r="D46" s="88" t="s">
        <v>59</v>
      </c>
      <c r="E46" s="106" t="s">
        <v>60</v>
      </c>
    </row>
    <row r="47" spans="1:5" x14ac:dyDescent="0.2">
      <c r="A47" s="116">
        <v>42785</v>
      </c>
      <c r="B47" s="138">
        <v>542.17899999999997</v>
      </c>
      <c r="C47" s="91" t="s">
        <v>121</v>
      </c>
      <c r="D47" s="91" t="s">
        <v>50</v>
      </c>
      <c r="E47" s="118" t="s">
        <v>58</v>
      </c>
    </row>
    <row r="48" spans="1:5" x14ac:dyDescent="0.2">
      <c r="A48" s="116">
        <v>42656</v>
      </c>
      <c r="B48" s="138">
        <v>243.00649999999999</v>
      </c>
      <c r="C48" s="91" t="s">
        <v>143</v>
      </c>
      <c r="D48" s="91" t="s">
        <v>50</v>
      </c>
      <c r="E48" s="12" t="s">
        <v>60</v>
      </c>
    </row>
    <row r="49" spans="1:5" s="109" customFormat="1" ht="12.75" customHeight="1" x14ac:dyDescent="0.2">
      <c r="A49" s="114">
        <v>42786</v>
      </c>
      <c r="B49" s="140">
        <v>236.5</v>
      </c>
      <c r="C49" s="8" t="s">
        <v>121</v>
      </c>
      <c r="D49" s="8" t="s">
        <v>142</v>
      </c>
      <c r="E49" s="118" t="s">
        <v>70</v>
      </c>
    </row>
    <row r="50" spans="1:5" ht="12.75" customHeight="1" x14ac:dyDescent="0.2">
      <c r="A50" s="116">
        <v>42786</v>
      </c>
      <c r="B50" s="138">
        <v>775.06549999999982</v>
      </c>
      <c r="C50" s="91" t="s">
        <v>123</v>
      </c>
      <c r="D50" s="91" t="s">
        <v>50</v>
      </c>
      <c r="E50" s="118" t="s">
        <v>58</v>
      </c>
    </row>
    <row r="51" spans="1:5" ht="12.75" customHeight="1" x14ac:dyDescent="0.2">
      <c r="A51" s="114">
        <v>42787</v>
      </c>
      <c r="B51" s="138">
        <v>220</v>
      </c>
      <c r="C51" s="142" t="s">
        <v>122</v>
      </c>
      <c r="D51" s="89" t="s">
        <v>84</v>
      </c>
      <c r="E51" s="106" t="s">
        <v>70</v>
      </c>
    </row>
    <row r="52" spans="1:5" ht="12.75" customHeight="1" x14ac:dyDescent="0.2">
      <c r="A52" s="114">
        <v>42787</v>
      </c>
      <c r="B52" s="138">
        <v>17</v>
      </c>
      <c r="C52" s="142" t="s">
        <v>122</v>
      </c>
      <c r="D52" s="89" t="s">
        <v>72</v>
      </c>
      <c r="E52" s="106" t="s">
        <v>70</v>
      </c>
    </row>
    <row r="53" spans="1:5" ht="12.75" customHeight="1" x14ac:dyDescent="0.2">
      <c r="A53" s="116">
        <v>42787</v>
      </c>
      <c r="B53" s="138">
        <v>854.20849999999984</v>
      </c>
      <c r="C53" s="142" t="s">
        <v>122</v>
      </c>
      <c r="D53" s="91" t="s">
        <v>50</v>
      </c>
      <c r="E53" s="106" t="s">
        <v>70</v>
      </c>
    </row>
    <row r="54" spans="1:5" s="109" customFormat="1" ht="12.75" customHeight="1" x14ac:dyDescent="0.2">
      <c r="A54" s="116">
        <v>42787</v>
      </c>
      <c r="B54" s="140">
        <v>901.45</v>
      </c>
      <c r="C54" s="150" t="s">
        <v>122</v>
      </c>
      <c r="D54" s="117" t="s">
        <v>142</v>
      </c>
      <c r="E54" s="118" t="s">
        <v>70</v>
      </c>
    </row>
    <row r="55" spans="1:5" ht="12.75" customHeight="1" x14ac:dyDescent="0.2">
      <c r="A55" s="114">
        <v>42788</v>
      </c>
      <c r="B55" s="138">
        <v>69.5</v>
      </c>
      <c r="C55" s="89" t="s">
        <v>123</v>
      </c>
      <c r="D55" s="89" t="s">
        <v>59</v>
      </c>
      <c r="E55" s="106" t="s">
        <v>60</v>
      </c>
    </row>
    <row r="56" spans="1:5" s="8" customFormat="1" ht="12.75" customHeight="1" x14ac:dyDescent="0.2">
      <c r="A56" s="119">
        <v>42768</v>
      </c>
      <c r="B56" s="140">
        <v>189</v>
      </c>
      <c r="C56" s="146" t="s">
        <v>117</v>
      </c>
      <c r="D56" s="109" t="s">
        <v>142</v>
      </c>
      <c r="E56" s="118" t="s">
        <v>83</v>
      </c>
    </row>
    <row r="57" spans="1:5" s="109" customFormat="1" ht="12.75" customHeight="1" x14ac:dyDescent="0.2">
      <c r="A57" s="116">
        <v>42802</v>
      </c>
      <c r="B57" s="140">
        <v>438.82849999999996</v>
      </c>
      <c r="C57" s="117" t="s">
        <v>124</v>
      </c>
      <c r="D57" s="117" t="s">
        <v>50</v>
      </c>
      <c r="E57" s="118" t="s">
        <v>58</v>
      </c>
    </row>
    <row r="58" spans="1:5" s="62" customFormat="1" x14ac:dyDescent="0.2">
      <c r="A58" s="114">
        <v>42802</v>
      </c>
      <c r="B58" s="138">
        <v>17.09</v>
      </c>
      <c r="C58" s="89" t="s">
        <v>124</v>
      </c>
      <c r="D58" s="91" t="s">
        <v>59</v>
      </c>
      <c r="E58" s="106" t="s">
        <v>60</v>
      </c>
    </row>
    <row r="59" spans="1:5" s="62" customFormat="1" ht="12.6" customHeight="1" x14ac:dyDescent="0.2">
      <c r="A59" s="114">
        <v>42808</v>
      </c>
      <c r="B59" s="138">
        <v>40.6</v>
      </c>
      <c r="C59" s="89" t="s">
        <v>125</v>
      </c>
      <c r="D59" s="91" t="s">
        <v>62</v>
      </c>
      <c r="E59" s="106" t="s">
        <v>58</v>
      </c>
    </row>
    <row r="60" spans="1:5" s="60" customFormat="1" ht="28.5" customHeight="1" x14ac:dyDescent="0.2">
      <c r="A60" s="116">
        <v>42808</v>
      </c>
      <c r="B60" s="138">
        <v>370.00099999999998</v>
      </c>
      <c r="C60" s="117" t="s">
        <v>144</v>
      </c>
      <c r="D60" s="117" t="s">
        <v>50</v>
      </c>
      <c r="E60" s="118" t="s">
        <v>75</v>
      </c>
    </row>
    <row r="61" spans="1:5" ht="25.5" x14ac:dyDescent="0.2">
      <c r="A61" s="145">
        <v>42808</v>
      </c>
      <c r="B61" s="138">
        <v>163.21949999999998</v>
      </c>
      <c r="C61" s="117" t="s">
        <v>144</v>
      </c>
      <c r="D61" s="109" t="s">
        <v>84</v>
      </c>
      <c r="E61" s="110" t="s">
        <v>75</v>
      </c>
    </row>
    <row r="62" spans="1:5" ht="25.5" x14ac:dyDescent="0.2">
      <c r="A62" s="145">
        <v>42811</v>
      </c>
      <c r="B62" s="138">
        <v>292.45</v>
      </c>
      <c r="C62" s="117" t="s">
        <v>144</v>
      </c>
      <c r="D62" s="109" t="s">
        <v>142</v>
      </c>
      <c r="E62" s="118" t="s">
        <v>58</v>
      </c>
    </row>
    <row r="63" spans="1:5" x14ac:dyDescent="0.2">
      <c r="A63" s="145">
        <v>42811</v>
      </c>
      <c r="B63" s="138">
        <v>558.95000000000005</v>
      </c>
      <c r="C63" s="146" t="s">
        <v>127</v>
      </c>
      <c r="D63" s="109" t="s">
        <v>142</v>
      </c>
      <c r="E63" s="118" t="s">
        <v>70</v>
      </c>
    </row>
    <row r="64" spans="1:5" x14ac:dyDescent="0.2">
      <c r="A64" s="115">
        <v>42816</v>
      </c>
      <c r="B64" s="138">
        <v>37.06</v>
      </c>
      <c r="C64" s="109" t="s">
        <v>126</v>
      </c>
      <c r="D64" s="109" t="s">
        <v>59</v>
      </c>
      <c r="E64" s="118" t="s">
        <v>60</v>
      </c>
    </row>
    <row r="65" spans="1:5" ht="12.75" customHeight="1" x14ac:dyDescent="0.2">
      <c r="A65" s="116">
        <v>42823</v>
      </c>
      <c r="B65" s="138">
        <v>572.21699999999998</v>
      </c>
      <c r="C65" s="117" t="s">
        <v>128</v>
      </c>
      <c r="D65" s="117" t="s">
        <v>50</v>
      </c>
      <c r="E65" s="118" t="s">
        <v>60</v>
      </c>
    </row>
    <row r="66" spans="1:5" x14ac:dyDescent="0.2">
      <c r="A66" s="115">
        <v>42828</v>
      </c>
      <c r="B66" s="138">
        <v>50.83</v>
      </c>
      <c r="C66" s="109" t="s">
        <v>127</v>
      </c>
      <c r="D66" s="109" t="s">
        <v>59</v>
      </c>
      <c r="E66" s="156" t="s">
        <v>60</v>
      </c>
    </row>
    <row r="67" spans="1:5" x14ac:dyDescent="0.2">
      <c r="A67" s="116">
        <v>42828</v>
      </c>
      <c r="B67" s="138">
        <v>380.00599999999997</v>
      </c>
      <c r="C67" s="117" t="s">
        <v>127</v>
      </c>
      <c r="D67" s="117" t="s">
        <v>50</v>
      </c>
      <c r="E67" s="118" t="s">
        <v>70</v>
      </c>
    </row>
    <row r="68" spans="1:5" x14ac:dyDescent="0.2">
      <c r="A68" s="115">
        <v>42836</v>
      </c>
      <c r="B68" s="138">
        <v>50.83</v>
      </c>
      <c r="C68" s="109" t="s">
        <v>129</v>
      </c>
      <c r="D68" s="117" t="s">
        <v>59</v>
      </c>
      <c r="E68" s="110" t="s">
        <v>60</v>
      </c>
    </row>
    <row r="69" spans="1:5" x14ac:dyDescent="0.2">
      <c r="A69" s="116">
        <v>42830</v>
      </c>
      <c r="B69" s="140">
        <v>264.95</v>
      </c>
      <c r="C69" s="117" t="s">
        <v>127</v>
      </c>
      <c r="D69" s="117" t="s">
        <v>142</v>
      </c>
      <c r="E69" s="110" t="s">
        <v>70</v>
      </c>
    </row>
    <row r="70" spans="1:5" x14ac:dyDescent="0.2">
      <c r="A70" s="116">
        <v>42836</v>
      </c>
      <c r="B70" s="138">
        <v>330.00399999999996</v>
      </c>
      <c r="C70" s="117" t="s">
        <v>129</v>
      </c>
      <c r="D70" s="117" t="s">
        <v>50</v>
      </c>
      <c r="E70" s="118" t="s">
        <v>58</v>
      </c>
    </row>
    <row r="71" spans="1:5" x14ac:dyDescent="0.2">
      <c r="A71" s="119">
        <v>42836</v>
      </c>
      <c r="B71" s="140">
        <v>30.19</v>
      </c>
      <c r="C71" s="109" t="s">
        <v>129</v>
      </c>
      <c r="D71" s="109" t="s">
        <v>57</v>
      </c>
      <c r="E71" s="118" t="s">
        <v>58</v>
      </c>
    </row>
    <row r="72" spans="1:5" ht="25.5" customHeight="1" x14ac:dyDescent="0.2">
      <c r="A72" s="145">
        <v>42836</v>
      </c>
      <c r="B72" s="140">
        <v>282.45</v>
      </c>
      <c r="C72" s="153" t="s">
        <v>130</v>
      </c>
      <c r="D72" s="109" t="s">
        <v>142</v>
      </c>
      <c r="E72" s="110" t="s">
        <v>58</v>
      </c>
    </row>
    <row r="73" spans="1:5" x14ac:dyDescent="0.2">
      <c r="A73" s="115">
        <v>42844</v>
      </c>
      <c r="B73" s="138">
        <v>50.83</v>
      </c>
      <c r="C73" s="109" t="s">
        <v>131</v>
      </c>
      <c r="D73" s="117" t="s">
        <v>59</v>
      </c>
      <c r="E73" s="110" t="s">
        <v>60</v>
      </c>
    </row>
    <row r="74" spans="1:5" x14ac:dyDescent="0.2">
      <c r="A74" s="116">
        <v>42844</v>
      </c>
      <c r="B74" s="138">
        <v>463.00149999999996</v>
      </c>
      <c r="C74" s="117" t="s">
        <v>131</v>
      </c>
      <c r="D74" s="117" t="s">
        <v>50</v>
      </c>
      <c r="E74" s="118" t="s">
        <v>58</v>
      </c>
    </row>
    <row r="75" spans="1:5" x14ac:dyDescent="0.2">
      <c r="A75" s="145">
        <v>42844</v>
      </c>
      <c r="B75" s="140">
        <v>232.44949999999997</v>
      </c>
      <c r="C75" s="146" t="s">
        <v>132</v>
      </c>
      <c r="D75" s="109" t="s">
        <v>142</v>
      </c>
      <c r="E75" s="110" t="s">
        <v>58</v>
      </c>
    </row>
    <row r="76" spans="1:5" x14ac:dyDescent="0.2">
      <c r="A76" s="116">
        <v>42859</v>
      </c>
      <c r="B76" s="140">
        <v>197.00649999999999</v>
      </c>
      <c r="C76" s="117" t="s">
        <v>133</v>
      </c>
      <c r="D76" s="117" t="s">
        <v>50</v>
      </c>
      <c r="E76" s="118" t="s">
        <v>58</v>
      </c>
    </row>
    <row r="77" spans="1:5" s="109" customFormat="1" ht="12.75" customHeight="1" x14ac:dyDescent="0.2">
      <c r="A77" s="151">
        <v>42859</v>
      </c>
      <c r="B77" s="140">
        <v>64.91</v>
      </c>
      <c r="C77" s="152" t="s">
        <v>145</v>
      </c>
      <c r="D77" s="8" t="s">
        <v>84</v>
      </c>
      <c r="E77" s="118" t="s">
        <v>58</v>
      </c>
    </row>
    <row r="78" spans="1:5" x14ac:dyDescent="0.2">
      <c r="A78" s="116">
        <v>42859</v>
      </c>
      <c r="B78" s="138">
        <v>272.99849999999998</v>
      </c>
      <c r="C78" s="117" t="s">
        <v>136</v>
      </c>
      <c r="D78" s="117" t="s">
        <v>50</v>
      </c>
      <c r="E78" s="118" t="s">
        <v>85</v>
      </c>
    </row>
    <row r="79" spans="1:5" x14ac:dyDescent="0.2">
      <c r="A79" s="115">
        <v>42859</v>
      </c>
      <c r="B79" s="138">
        <v>198.37499999999997</v>
      </c>
      <c r="C79" s="109" t="s">
        <v>136</v>
      </c>
      <c r="D79" s="109" t="s">
        <v>142</v>
      </c>
      <c r="E79" s="118" t="s">
        <v>85</v>
      </c>
    </row>
    <row r="80" spans="1:5" x14ac:dyDescent="0.2">
      <c r="A80" s="145">
        <v>42867</v>
      </c>
      <c r="B80" s="140">
        <v>258.95</v>
      </c>
      <c r="C80" s="146" t="s">
        <v>134</v>
      </c>
      <c r="D80" s="109" t="s">
        <v>142</v>
      </c>
      <c r="E80" s="110" t="s">
        <v>58</v>
      </c>
    </row>
    <row r="81" spans="1:5" x14ac:dyDescent="0.2">
      <c r="A81" s="116">
        <v>42867</v>
      </c>
      <c r="B81" s="140">
        <v>725.95</v>
      </c>
      <c r="C81" s="117" t="s">
        <v>134</v>
      </c>
      <c r="D81" s="91" t="s">
        <v>50</v>
      </c>
      <c r="E81" s="12" t="s">
        <v>58</v>
      </c>
    </row>
    <row r="82" spans="1:5" x14ac:dyDescent="0.2">
      <c r="A82" s="116">
        <v>42884</v>
      </c>
      <c r="B82" s="138">
        <f>37.06/1.15</f>
        <v>32.22608695652174</v>
      </c>
      <c r="C82" s="91" t="s">
        <v>104</v>
      </c>
      <c r="D82" s="91" t="s">
        <v>59</v>
      </c>
      <c r="E82" s="12" t="s">
        <v>60</v>
      </c>
    </row>
    <row r="83" spans="1:5" x14ac:dyDescent="0.2">
      <c r="A83" s="147">
        <v>42899</v>
      </c>
      <c r="B83" s="138">
        <v>85.410499999999999</v>
      </c>
      <c r="C83" s="149" t="s">
        <v>136</v>
      </c>
      <c r="D83" s="1" t="s">
        <v>135</v>
      </c>
      <c r="E83" s="106" t="s">
        <v>85</v>
      </c>
    </row>
    <row r="84" spans="1:5" x14ac:dyDescent="0.2">
      <c r="A84" s="147">
        <v>42899</v>
      </c>
      <c r="B84" s="138">
        <v>53.59</v>
      </c>
      <c r="C84" s="149" t="s">
        <v>134</v>
      </c>
      <c r="D84" s="1" t="s">
        <v>135</v>
      </c>
      <c r="E84" s="106" t="s">
        <v>58</v>
      </c>
    </row>
    <row r="85" spans="1:5" x14ac:dyDescent="0.2">
      <c r="A85" s="147">
        <v>42905</v>
      </c>
      <c r="B85" s="138">
        <v>504.14850000000001</v>
      </c>
      <c r="C85" s="148" t="s">
        <v>86</v>
      </c>
      <c r="D85" s="1" t="s">
        <v>50</v>
      </c>
      <c r="E85" s="106" t="s">
        <v>87</v>
      </c>
    </row>
    <row r="86" spans="1:5" x14ac:dyDescent="0.2">
      <c r="A86" s="11"/>
      <c r="B86" s="87"/>
      <c r="C86" s="87"/>
      <c r="D86" s="87"/>
      <c r="E86" s="106"/>
    </row>
    <row r="87" spans="1:5" x14ac:dyDescent="0.2">
      <c r="A87" s="59" t="s">
        <v>4</v>
      </c>
      <c r="B87" s="65">
        <f>SUM(B21:B86)</f>
        <v>16054.640586956526</v>
      </c>
      <c r="C87" s="87"/>
      <c r="D87" s="87"/>
      <c r="E87" s="106"/>
    </row>
    <row r="88" spans="1:5" ht="15.75" x14ac:dyDescent="0.2">
      <c r="A88" s="189" t="s">
        <v>15</v>
      </c>
      <c r="B88" s="190"/>
      <c r="C88" s="190"/>
      <c r="D88" s="43"/>
      <c r="E88" s="104"/>
    </row>
    <row r="89" spans="1:5" ht="12.75" customHeight="1" x14ac:dyDescent="0.2">
      <c r="A89" s="95" t="s">
        <v>0</v>
      </c>
      <c r="B89" s="94" t="s">
        <v>27</v>
      </c>
      <c r="C89" s="40" t="s">
        <v>40</v>
      </c>
      <c r="D89" s="40" t="s">
        <v>11</v>
      </c>
      <c r="E89" s="103" t="s">
        <v>1</v>
      </c>
    </row>
    <row r="90" spans="1:5" x14ac:dyDescent="0.2">
      <c r="A90" s="90">
        <v>42690</v>
      </c>
      <c r="B90" s="141">
        <v>8.5</v>
      </c>
      <c r="C90" s="91" t="s">
        <v>61</v>
      </c>
      <c r="D90" s="91" t="s">
        <v>62</v>
      </c>
      <c r="E90" s="106" t="s">
        <v>60</v>
      </c>
    </row>
    <row r="91" spans="1:5" x14ac:dyDescent="0.2">
      <c r="A91" s="90">
        <v>42691</v>
      </c>
      <c r="B91" s="141">
        <v>8.5</v>
      </c>
      <c r="C91" s="91" t="s">
        <v>61</v>
      </c>
      <c r="D91" s="91" t="s">
        <v>62</v>
      </c>
      <c r="E91" s="106" t="s">
        <v>60</v>
      </c>
    </row>
    <row r="92" spans="1:5" x14ac:dyDescent="0.2">
      <c r="A92" s="90">
        <v>42691</v>
      </c>
      <c r="B92" s="141">
        <v>8.5</v>
      </c>
      <c r="C92" s="91" t="s">
        <v>61</v>
      </c>
      <c r="D92" s="91" t="s">
        <v>62</v>
      </c>
      <c r="E92" s="12" t="s">
        <v>60</v>
      </c>
    </row>
    <row r="93" spans="1:5" x14ac:dyDescent="0.2">
      <c r="A93" s="90">
        <v>42692</v>
      </c>
      <c r="B93" s="141">
        <v>8.5</v>
      </c>
      <c r="C93" s="91" t="s">
        <v>61</v>
      </c>
      <c r="D93" s="91" t="s">
        <v>62</v>
      </c>
      <c r="E93" s="12" t="s">
        <v>60</v>
      </c>
    </row>
    <row r="94" spans="1:5" x14ac:dyDescent="0.2">
      <c r="A94" s="90">
        <v>42695</v>
      </c>
      <c r="B94" s="141">
        <v>8.5</v>
      </c>
      <c r="C94" s="91" t="s">
        <v>61</v>
      </c>
      <c r="D94" s="91" t="s">
        <v>62</v>
      </c>
      <c r="E94" s="12" t="s">
        <v>60</v>
      </c>
    </row>
    <row r="95" spans="1:5" x14ac:dyDescent="0.2">
      <c r="A95" s="90">
        <v>42696</v>
      </c>
      <c r="B95" s="141">
        <v>8.5</v>
      </c>
      <c r="C95" s="91" t="s">
        <v>61</v>
      </c>
      <c r="D95" s="91" t="s">
        <v>62</v>
      </c>
      <c r="E95" s="12" t="s">
        <v>60</v>
      </c>
    </row>
    <row r="96" spans="1:5" x14ac:dyDescent="0.2">
      <c r="A96" s="90">
        <v>42697</v>
      </c>
      <c r="B96" s="141">
        <v>35.630000000000003</v>
      </c>
      <c r="C96" s="91" t="s">
        <v>141</v>
      </c>
      <c r="D96" s="91" t="s">
        <v>65</v>
      </c>
      <c r="E96" s="12" t="s">
        <v>60</v>
      </c>
    </row>
    <row r="97" spans="1:5" x14ac:dyDescent="0.2">
      <c r="A97" s="90">
        <v>42697</v>
      </c>
      <c r="B97" s="141">
        <v>8.5</v>
      </c>
      <c r="C97" s="91" t="s">
        <v>61</v>
      </c>
      <c r="D97" s="91" t="s">
        <v>62</v>
      </c>
      <c r="E97" s="12" t="s">
        <v>60</v>
      </c>
    </row>
    <row r="98" spans="1:5" x14ac:dyDescent="0.2">
      <c r="A98" s="11"/>
      <c r="B98" s="87"/>
      <c r="C98" s="87"/>
      <c r="D98" s="87"/>
      <c r="E98" s="12"/>
    </row>
    <row r="99" spans="1:5" x14ac:dyDescent="0.2">
      <c r="A99" s="59" t="s">
        <v>4</v>
      </c>
      <c r="B99" s="65">
        <f>SUM(B90:B98)</f>
        <v>95.13</v>
      </c>
      <c r="C99" s="87"/>
      <c r="D99" s="87"/>
      <c r="E99" s="12"/>
    </row>
    <row r="100" spans="1:5" ht="15" x14ac:dyDescent="0.2">
      <c r="A100" s="42" t="s">
        <v>7</v>
      </c>
      <c r="B100" s="66">
        <f>B17+B87+B99</f>
        <v>34113.770586956525</v>
      </c>
      <c r="C100" s="9"/>
      <c r="D100" s="9"/>
      <c r="E100" s="105"/>
    </row>
    <row r="101" spans="1:5" x14ac:dyDescent="0.2">
      <c r="A101" s="87"/>
      <c r="B101" s="57"/>
      <c r="C101" s="58"/>
      <c r="D101" s="58"/>
      <c r="E101" s="87"/>
    </row>
    <row r="102" spans="1:5" x14ac:dyDescent="0.2">
      <c r="A102" s="45"/>
      <c r="B102" s="3"/>
      <c r="C102" s="87"/>
      <c r="D102" s="87"/>
      <c r="E102" s="87"/>
    </row>
    <row r="103" spans="1:5" x14ac:dyDescent="0.2">
      <c r="A103" s="179"/>
      <c r="B103" s="179"/>
      <c r="C103" s="179"/>
      <c r="D103" s="87"/>
      <c r="E103" s="87"/>
    </row>
    <row r="104" spans="1:5" x14ac:dyDescent="0.2">
      <c r="A104" s="180"/>
      <c r="B104" s="180"/>
      <c r="C104" s="180"/>
      <c r="D104" s="87"/>
      <c r="E104" s="87"/>
    </row>
    <row r="105" spans="1:5" x14ac:dyDescent="0.2">
      <c r="A105" s="54"/>
      <c r="B105" s="55"/>
      <c r="C105" s="87"/>
      <c r="D105" s="87"/>
    </row>
    <row r="106" spans="1:5" x14ac:dyDescent="0.2">
      <c r="A106" s="73"/>
      <c r="B106" s="55"/>
      <c r="C106" s="87"/>
      <c r="D106" s="87"/>
    </row>
    <row r="107" spans="1:5" x14ac:dyDescent="0.2">
      <c r="A107" s="73"/>
      <c r="B107" s="55"/>
      <c r="C107" s="87"/>
      <c r="D107" s="87"/>
    </row>
    <row r="108" spans="1:5" x14ac:dyDescent="0.2">
      <c r="A108" s="175"/>
      <c r="B108" s="175"/>
      <c r="C108" s="175"/>
      <c r="D108" s="175"/>
    </row>
    <row r="109" spans="1:5" x14ac:dyDescent="0.2">
      <c r="A109" s="39"/>
      <c r="B109" s="87"/>
      <c r="C109" s="87"/>
      <c r="D109" s="87"/>
    </row>
    <row r="110" spans="1:5" x14ac:dyDescent="0.2">
      <c r="A110" s="39"/>
      <c r="B110" s="87"/>
      <c r="C110" s="87"/>
      <c r="D110" s="87"/>
    </row>
    <row r="111" spans="1:5" x14ac:dyDescent="0.2">
      <c r="A111" s="39"/>
      <c r="B111" s="60"/>
      <c r="C111" s="60"/>
      <c r="D111" s="60"/>
    </row>
    <row r="112" spans="1:5" x14ac:dyDescent="0.2">
      <c r="A112" s="39"/>
      <c r="B112" s="60"/>
      <c r="C112" s="60"/>
      <c r="D112" s="60"/>
    </row>
    <row r="113" spans="1:4" x14ac:dyDescent="0.2">
      <c r="A113" s="39"/>
      <c r="B113" s="60"/>
      <c r="C113" s="60"/>
      <c r="D113" s="60"/>
    </row>
    <row r="114" spans="1:4" x14ac:dyDescent="0.2">
      <c r="A114" s="39"/>
      <c r="B114" s="60"/>
      <c r="C114" s="60"/>
      <c r="D114" s="60"/>
    </row>
    <row r="115" spans="1:4" x14ac:dyDescent="0.2">
      <c r="A115" s="39"/>
      <c r="B115" s="60"/>
      <c r="C115" s="60"/>
      <c r="D115" s="60"/>
    </row>
    <row r="116" spans="1:4" x14ac:dyDescent="0.2">
      <c r="A116" s="39"/>
      <c r="B116" s="60"/>
      <c r="C116" s="60"/>
      <c r="D116" s="60"/>
    </row>
    <row r="117" spans="1:4" x14ac:dyDescent="0.2">
      <c r="A117" s="39"/>
      <c r="B117" s="60"/>
      <c r="C117" s="60"/>
      <c r="D117" s="60"/>
    </row>
    <row r="118" spans="1:4" x14ac:dyDescent="0.2">
      <c r="A118" s="39"/>
      <c r="B118" s="60"/>
      <c r="C118" s="60"/>
      <c r="D118" s="60"/>
    </row>
    <row r="119" spans="1:4" x14ac:dyDescent="0.2">
      <c r="A119" s="39"/>
      <c r="B119" s="60"/>
      <c r="C119" s="60"/>
      <c r="D119" s="60"/>
    </row>
  </sheetData>
  <sortState ref="A9:E16">
    <sortCondition ref="A9:A16"/>
  </sortState>
  <mergeCells count="12">
    <mergeCell ref="A108:D108"/>
    <mergeCell ref="A1:D1"/>
    <mergeCell ref="A103:C103"/>
    <mergeCell ref="A104:C104"/>
    <mergeCell ref="A7:D7"/>
    <mergeCell ref="A5:D5"/>
    <mergeCell ref="A6:D6"/>
    <mergeCell ref="A18:C18"/>
    <mergeCell ref="A88:C88"/>
    <mergeCell ref="B2:E2"/>
    <mergeCell ref="B4:E4"/>
    <mergeCell ref="B3:E3"/>
  </mergeCells>
  <conditionalFormatting sqref="C22">
    <cfRule type="containsText" dxfId="0" priority="1" operator="containsText" text="accr">
      <formula>NOT(ISERROR(SEARCH("accr",C22)))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workbookViewId="0">
      <selection activeCell="A17" sqref="A17"/>
    </sheetView>
  </sheetViews>
  <sheetFormatPr defaultColWidth="9.140625" defaultRowHeight="12.75" x14ac:dyDescent="0.2"/>
  <cols>
    <col min="1" max="1" width="23.5703125" style="16" customWidth="1"/>
    <col min="2" max="2" width="15.7109375" style="16" customWidth="1"/>
    <col min="3" max="5" width="27.5703125" style="16" customWidth="1"/>
    <col min="6" max="6" width="17.5703125" style="16" customWidth="1"/>
    <col min="7" max="16384" width="9.140625" style="17"/>
  </cols>
  <sheetData>
    <row r="1" spans="1:7" ht="36" customHeight="1" x14ac:dyDescent="0.2">
      <c r="A1" s="196" t="s">
        <v>24</v>
      </c>
      <c r="B1" s="196"/>
      <c r="C1" s="196"/>
      <c r="D1" s="196"/>
      <c r="E1" s="196"/>
      <c r="F1" s="196"/>
    </row>
    <row r="2" spans="1:7" ht="36" customHeight="1" x14ac:dyDescent="0.2">
      <c r="A2" s="47" t="s">
        <v>8</v>
      </c>
      <c r="B2" s="200" t="str">
        <f>Travel!B2</f>
        <v>Ministry for the Environment</v>
      </c>
      <c r="C2" s="200"/>
      <c r="D2" s="200"/>
      <c r="E2" s="200"/>
      <c r="F2" s="200"/>
      <c r="G2" s="48"/>
    </row>
    <row r="3" spans="1:7" ht="36" customHeight="1" x14ac:dyDescent="0.2">
      <c r="A3" s="47" t="s">
        <v>9</v>
      </c>
      <c r="B3" s="201" t="str">
        <f>Travel!B3</f>
        <v>Vicky Robertson</v>
      </c>
      <c r="C3" s="201"/>
      <c r="D3" s="201"/>
      <c r="E3" s="201"/>
      <c r="F3" s="201"/>
      <c r="G3" s="49"/>
    </row>
    <row r="4" spans="1:7" ht="36" customHeight="1" x14ac:dyDescent="0.2">
      <c r="A4" s="47" t="s">
        <v>3</v>
      </c>
      <c r="B4" s="201" t="str">
        <f>Travel!B4</f>
        <v xml:space="preserve">1 July 2016 to 30 June 2017 </v>
      </c>
      <c r="C4" s="201"/>
      <c r="D4" s="201"/>
      <c r="E4" s="201"/>
      <c r="F4" s="201"/>
      <c r="G4" s="49"/>
    </row>
    <row r="5" spans="1:7" s="15" customFormat="1" ht="35.25" customHeight="1" x14ac:dyDescent="0.25">
      <c r="A5" s="202" t="s">
        <v>32</v>
      </c>
      <c r="B5" s="203"/>
      <c r="C5" s="204"/>
      <c r="D5" s="204"/>
      <c r="E5" s="204"/>
      <c r="F5" s="205"/>
    </row>
    <row r="6" spans="1:7" s="15" customFormat="1" ht="35.25" customHeight="1" x14ac:dyDescent="0.25">
      <c r="A6" s="197" t="s">
        <v>41</v>
      </c>
      <c r="B6" s="198"/>
      <c r="C6" s="198"/>
      <c r="D6" s="198"/>
      <c r="E6" s="198"/>
      <c r="F6" s="199"/>
    </row>
    <row r="7" spans="1:7" s="3" customFormat="1" ht="30.95" customHeight="1" x14ac:dyDescent="0.25">
      <c r="A7" s="194" t="s">
        <v>21</v>
      </c>
      <c r="B7" s="195"/>
      <c r="C7" s="5"/>
      <c r="D7" s="5"/>
      <c r="E7" s="5"/>
      <c r="F7" s="23"/>
    </row>
    <row r="8" spans="1:7" ht="25.5" x14ac:dyDescent="0.2">
      <c r="A8" s="24" t="s">
        <v>0</v>
      </c>
      <c r="B8" s="94" t="s">
        <v>101</v>
      </c>
      <c r="C8" s="2" t="s">
        <v>5</v>
      </c>
      <c r="D8" s="2" t="s">
        <v>13</v>
      </c>
      <c r="E8" s="2" t="s">
        <v>12</v>
      </c>
      <c r="F8" s="10" t="s">
        <v>1</v>
      </c>
    </row>
    <row r="9" spans="1:7" x14ac:dyDescent="0.2">
      <c r="C9" s="208" t="s">
        <v>90</v>
      </c>
      <c r="D9" s="208"/>
    </row>
    <row r="10" spans="1:7" x14ac:dyDescent="0.2">
      <c r="C10" s="209"/>
      <c r="D10" s="209"/>
    </row>
    <row r="11" spans="1:7" x14ac:dyDescent="0.2">
      <c r="A11" s="21"/>
      <c r="C11" s="209"/>
      <c r="D11" s="209"/>
      <c r="F11" s="22"/>
    </row>
    <row r="12" spans="1:7" ht="11.25" customHeight="1" x14ac:dyDescent="0.2">
      <c r="A12" s="21"/>
      <c r="C12" s="209"/>
      <c r="D12" s="209"/>
      <c r="F12" s="22"/>
    </row>
    <row r="13" spans="1:7" hidden="1" x14ac:dyDescent="0.2">
      <c r="A13" s="21"/>
      <c r="F13" s="22"/>
    </row>
    <row r="14" spans="1:7" s="20" customFormat="1" ht="25.5" hidden="1" customHeight="1" x14ac:dyDescent="0.2">
      <c r="A14" s="21"/>
      <c r="B14" s="16"/>
      <c r="C14" s="16"/>
      <c r="D14" s="16"/>
      <c r="E14" s="16"/>
      <c r="F14" s="22"/>
    </row>
    <row r="15" spans="1:7" ht="24.95" customHeight="1" x14ac:dyDescent="0.2">
      <c r="A15" s="61" t="s">
        <v>22</v>
      </c>
      <c r="B15" s="67">
        <f>SUM(B11:B14)</f>
        <v>0</v>
      </c>
      <c r="C15" s="25"/>
      <c r="D15" s="26"/>
      <c r="E15" s="26"/>
      <c r="F15" s="27"/>
    </row>
    <row r="16" spans="1:7" x14ac:dyDescent="0.2">
      <c r="A16" s="69"/>
      <c r="B16" s="29"/>
      <c r="C16" s="29"/>
      <c r="D16" s="29"/>
      <c r="E16" s="29"/>
      <c r="F16" s="30"/>
    </row>
    <row r="17" spans="1:6" x14ac:dyDescent="0.2">
      <c r="A17" s="45"/>
      <c r="B17" s="3"/>
      <c r="C17" s="62"/>
      <c r="F17" s="22"/>
    </row>
    <row r="18" spans="1:6" x14ac:dyDescent="0.2">
      <c r="A18" s="206"/>
      <c r="B18" s="206"/>
      <c r="C18" s="206"/>
      <c r="D18" s="206"/>
      <c r="E18" s="206"/>
      <c r="F18" s="207"/>
    </row>
    <row r="19" spans="1:6" x14ac:dyDescent="0.2">
      <c r="A19" s="179"/>
      <c r="B19" s="179"/>
      <c r="C19" s="179"/>
      <c r="F19" s="22"/>
    </row>
    <row r="20" spans="1:6" x14ac:dyDescent="0.2">
      <c r="A20" s="54"/>
      <c r="B20" s="55"/>
      <c r="C20" s="62"/>
      <c r="D20" s="63"/>
      <c r="E20" s="63"/>
      <c r="F20" s="63"/>
    </row>
    <row r="21" spans="1:6" x14ac:dyDescent="0.2">
      <c r="A21" s="73"/>
      <c r="B21" s="55"/>
      <c r="C21" s="72"/>
      <c r="D21" s="72"/>
      <c r="E21" s="72"/>
      <c r="F21" s="12"/>
    </row>
    <row r="22" spans="1:6" ht="12.75" customHeight="1" x14ac:dyDescent="0.2">
      <c r="A22" s="73"/>
      <c r="B22" s="73"/>
      <c r="C22" s="76"/>
      <c r="D22" s="76"/>
      <c r="E22" s="76"/>
      <c r="F22" s="77"/>
    </row>
    <row r="23" spans="1:6" x14ac:dyDescent="0.2">
      <c r="A23" s="63"/>
      <c r="B23" s="63"/>
      <c r="C23" s="63"/>
      <c r="D23" s="63"/>
      <c r="E23" s="63"/>
      <c r="F23" s="63"/>
    </row>
    <row r="24" spans="1:6" x14ac:dyDescent="0.2">
      <c r="A24" s="63"/>
      <c r="B24" s="63"/>
      <c r="C24" s="63"/>
      <c r="D24" s="63"/>
      <c r="E24" s="63"/>
      <c r="F24" s="63"/>
    </row>
    <row r="25" spans="1:6" x14ac:dyDescent="0.2">
      <c r="A25" s="63"/>
      <c r="B25" s="63"/>
      <c r="C25" s="63"/>
      <c r="D25" s="63"/>
      <c r="E25" s="63"/>
      <c r="F25" s="63"/>
    </row>
    <row r="26" spans="1:6" x14ac:dyDescent="0.2">
      <c r="A26" s="63"/>
      <c r="B26" s="63"/>
      <c r="C26" s="63"/>
      <c r="D26" s="63"/>
      <c r="E26" s="63"/>
      <c r="F26" s="63"/>
    </row>
    <row r="27" spans="1:6" x14ac:dyDescent="0.2">
      <c r="A27" s="63"/>
      <c r="B27" s="63"/>
      <c r="C27" s="63"/>
      <c r="D27" s="63"/>
      <c r="E27" s="63"/>
      <c r="F27" s="63"/>
    </row>
  </sheetData>
  <mergeCells count="10">
    <mergeCell ref="A7:B7"/>
    <mergeCell ref="A19:C19"/>
    <mergeCell ref="A1:F1"/>
    <mergeCell ref="A6:F6"/>
    <mergeCell ref="B2:F2"/>
    <mergeCell ref="B3:F3"/>
    <mergeCell ref="B4:F4"/>
    <mergeCell ref="A5:F5"/>
    <mergeCell ref="A18:F18"/>
    <mergeCell ref="C9:D12"/>
  </mergeCells>
  <printOptions gridLines="1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workbookViewId="0">
      <selection activeCell="A29" sqref="A29"/>
    </sheetView>
  </sheetViews>
  <sheetFormatPr defaultColWidth="9.140625" defaultRowHeight="12.75" x14ac:dyDescent="0.2"/>
  <cols>
    <col min="1" max="5" width="27.5703125" style="33" customWidth="1"/>
    <col min="6" max="16384" width="9.140625" style="36"/>
  </cols>
  <sheetData>
    <row r="1" spans="1:14" ht="36" customHeight="1" x14ac:dyDescent="0.2">
      <c r="A1" s="196" t="s">
        <v>24</v>
      </c>
      <c r="B1" s="196"/>
      <c r="C1" s="196"/>
      <c r="D1" s="196"/>
      <c r="E1" s="196"/>
      <c r="F1" s="71"/>
    </row>
    <row r="2" spans="1:14" ht="36" customHeight="1" x14ac:dyDescent="0.2">
      <c r="A2" s="47" t="s">
        <v>8</v>
      </c>
      <c r="B2" s="200" t="str">
        <f>Travel!B2</f>
        <v>Ministry for the Environment</v>
      </c>
      <c r="C2" s="200"/>
      <c r="D2" s="200"/>
      <c r="E2" s="200"/>
      <c r="F2" s="48"/>
      <c r="G2" s="48"/>
    </row>
    <row r="3" spans="1:14" ht="36" customHeight="1" x14ac:dyDescent="0.2">
      <c r="A3" s="47" t="s">
        <v>9</v>
      </c>
      <c r="B3" s="201" t="str">
        <f>Travel!B3</f>
        <v>Vicky Robertson</v>
      </c>
      <c r="C3" s="201"/>
      <c r="D3" s="201"/>
      <c r="E3" s="201"/>
      <c r="F3" s="49"/>
      <c r="G3" s="49"/>
    </row>
    <row r="4" spans="1:14" ht="36" customHeight="1" x14ac:dyDescent="0.2">
      <c r="A4" s="47" t="s">
        <v>3</v>
      </c>
      <c r="B4" s="201" t="str">
        <f>Travel!B4</f>
        <v xml:space="preserve">1 July 2016 to 30 June 2017 </v>
      </c>
      <c r="C4" s="201"/>
      <c r="D4" s="201"/>
      <c r="E4" s="201"/>
      <c r="F4" s="49"/>
      <c r="G4" s="49"/>
    </row>
    <row r="5" spans="1:14" ht="36" customHeight="1" x14ac:dyDescent="0.2">
      <c r="A5" s="219" t="s">
        <v>33</v>
      </c>
      <c r="B5" s="220"/>
      <c r="C5" s="220"/>
      <c r="D5" s="220"/>
      <c r="E5" s="221"/>
    </row>
    <row r="6" spans="1:14" ht="20.100000000000001" customHeight="1" x14ac:dyDescent="0.2">
      <c r="A6" s="217" t="s">
        <v>36</v>
      </c>
      <c r="B6" s="217"/>
      <c r="C6" s="217"/>
      <c r="D6" s="217"/>
      <c r="E6" s="218"/>
      <c r="F6" s="50"/>
      <c r="G6" s="50"/>
    </row>
    <row r="7" spans="1:14" ht="20.25" customHeight="1" x14ac:dyDescent="0.25">
      <c r="A7" s="31" t="s">
        <v>20</v>
      </c>
      <c r="B7" s="5"/>
      <c r="C7" s="5"/>
      <c r="D7" s="5"/>
      <c r="E7" s="23"/>
    </row>
    <row r="8" spans="1:14" ht="25.5" x14ac:dyDescent="0.2">
      <c r="A8" s="24" t="s">
        <v>0</v>
      </c>
      <c r="B8" s="2" t="s">
        <v>31</v>
      </c>
      <c r="C8" s="2" t="s">
        <v>28</v>
      </c>
      <c r="D8" s="2" t="s">
        <v>102</v>
      </c>
      <c r="E8" s="10" t="s">
        <v>42</v>
      </c>
    </row>
    <row r="9" spans="1:14" x14ac:dyDescent="0.2">
      <c r="A9" s="34"/>
      <c r="B9" s="208" t="s">
        <v>90</v>
      </c>
      <c r="C9" s="208"/>
      <c r="E9" s="35"/>
    </row>
    <row r="10" spans="1:14" x14ac:dyDescent="0.2">
      <c r="A10" s="44"/>
      <c r="B10" s="209"/>
      <c r="C10" s="209"/>
      <c r="D10" s="45"/>
      <c r="E10" s="46"/>
    </row>
    <row r="11" spans="1:14" x14ac:dyDescent="0.2">
      <c r="A11" s="34"/>
      <c r="B11" s="209"/>
      <c r="C11" s="209"/>
      <c r="E11" s="35"/>
      <c r="N11" s="51"/>
    </row>
    <row r="12" spans="1:14" x14ac:dyDescent="0.2">
      <c r="A12" s="34"/>
      <c r="B12" s="209"/>
      <c r="C12" s="209"/>
      <c r="E12" s="35"/>
    </row>
    <row r="13" spans="1:14" hidden="1" x14ac:dyDescent="0.2">
      <c r="A13" s="34"/>
      <c r="E13" s="35"/>
    </row>
    <row r="14" spans="1:14" ht="27.95" customHeight="1" x14ac:dyDescent="0.2">
      <c r="A14" s="32" t="s">
        <v>23</v>
      </c>
      <c r="B14" s="126" t="s">
        <v>19</v>
      </c>
      <c r="C14" s="25"/>
      <c r="D14" s="74">
        <f>SUM(D9:D13)</f>
        <v>0</v>
      </c>
      <c r="E14" s="27"/>
    </row>
    <row r="15" spans="1:14" x14ac:dyDescent="0.2">
      <c r="A15" s="28"/>
      <c r="B15" s="52"/>
      <c r="C15" s="29"/>
      <c r="D15" s="2"/>
      <c r="E15" s="30"/>
    </row>
    <row r="16" spans="1:14" x14ac:dyDescent="0.2">
      <c r="A16" s="78"/>
      <c r="B16" s="79"/>
      <c r="C16" s="79"/>
      <c r="D16" s="79"/>
      <c r="E16" s="80"/>
    </row>
    <row r="17" spans="1:6" x14ac:dyDescent="0.2">
      <c r="A17" s="215"/>
      <c r="B17" s="179"/>
      <c r="C17" s="179"/>
      <c r="D17" s="45"/>
      <c r="E17" s="46"/>
    </row>
    <row r="18" spans="1:6" x14ac:dyDescent="0.2">
      <c r="A18" s="210"/>
      <c r="B18" s="211"/>
      <c r="C18" s="211"/>
      <c r="D18" s="211"/>
      <c r="E18" s="212"/>
    </row>
    <row r="19" spans="1:6" x14ac:dyDescent="0.2">
      <c r="A19" s="17"/>
      <c r="B19" s="36"/>
      <c r="C19" s="36"/>
      <c r="D19" s="36"/>
      <c r="E19" s="36"/>
    </row>
    <row r="20" spans="1:6" ht="26.1" customHeight="1" x14ac:dyDescent="0.2">
      <c r="A20" s="215"/>
      <c r="B20" s="179"/>
      <c r="C20" s="179"/>
      <c r="D20" s="179"/>
      <c r="E20" s="216"/>
    </row>
    <row r="21" spans="1:6" x14ac:dyDescent="0.2">
      <c r="A21" s="54"/>
      <c r="B21" s="45"/>
      <c r="C21" s="45"/>
      <c r="D21" s="45"/>
      <c r="E21" s="46"/>
    </row>
    <row r="22" spans="1:6" x14ac:dyDescent="0.2">
      <c r="A22" s="54"/>
      <c r="B22" s="55"/>
      <c r="C22" s="72"/>
      <c r="D22" s="72"/>
      <c r="E22" s="12"/>
      <c r="F22" s="72"/>
    </row>
    <row r="23" spans="1:6" ht="12.75" customHeight="1" x14ac:dyDescent="0.2">
      <c r="A23" s="213"/>
      <c r="B23" s="214"/>
      <c r="C23" s="75"/>
      <c r="D23" s="75"/>
      <c r="E23" s="77"/>
      <c r="F23" s="75"/>
    </row>
    <row r="24" spans="1:6" x14ac:dyDescent="0.2">
      <c r="A24" s="81"/>
      <c r="B24" s="82"/>
      <c r="C24" s="82"/>
      <c r="D24" s="82"/>
      <c r="E24" s="83"/>
    </row>
  </sheetData>
  <mergeCells count="11">
    <mergeCell ref="A18:E18"/>
    <mergeCell ref="A23:B23"/>
    <mergeCell ref="A1:E1"/>
    <mergeCell ref="A17:C17"/>
    <mergeCell ref="A20:E20"/>
    <mergeCell ref="A6:E6"/>
    <mergeCell ref="B2:E2"/>
    <mergeCell ref="B3:E3"/>
    <mergeCell ref="B4:E4"/>
    <mergeCell ref="A5:E5"/>
    <mergeCell ref="B9:C12"/>
  </mergeCells>
  <printOptions gridLines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"/>
  <sheetViews>
    <sheetView topLeftCell="A13" workbookViewId="0">
      <selection activeCell="E43" sqref="E43"/>
    </sheetView>
  </sheetViews>
  <sheetFormatPr defaultColWidth="9.140625" defaultRowHeight="12.75" x14ac:dyDescent="0.2"/>
  <cols>
    <col min="1" max="1" width="23.5703125" style="13" customWidth="1"/>
    <col min="2" max="2" width="14.140625" style="13" customWidth="1"/>
    <col min="3" max="3" width="36.42578125" style="13" bestFit="1" customWidth="1"/>
    <col min="4" max="4" width="42.140625" style="13" bestFit="1" customWidth="1"/>
    <col min="5" max="5" width="14.140625" style="13" customWidth="1"/>
    <col min="6" max="16384" width="9.140625" style="14"/>
  </cols>
  <sheetData>
    <row r="1" spans="1:5" ht="36" customHeight="1" x14ac:dyDescent="0.2">
      <c r="A1" s="196" t="s">
        <v>24</v>
      </c>
      <c r="B1" s="196"/>
      <c r="C1" s="196"/>
      <c r="D1" s="196"/>
      <c r="E1" s="196"/>
    </row>
    <row r="2" spans="1:5" ht="36" customHeight="1" x14ac:dyDescent="0.2">
      <c r="A2" s="47" t="s">
        <v>8</v>
      </c>
      <c r="B2" s="200" t="str">
        <f>Travel!B2</f>
        <v>Ministry for the Environment</v>
      </c>
      <c r="C2" s="200"/>
      <c r="D2" s="200"/>
      <c r="E2" s="200"/>
    </row>
    <row r="3" spans="1:5" ht="36" customHeight="1" x14ac:dyDescent="0.2">
      <c r="A3" s="47" t="s">
        <v>9</v>
      </c>
      <c r="B3" s="201" t="str">
        <f>Travel!B3</f>
        <v>Vicky Robertson</v>
      </c>
      <c r="C3" s="201"/>
      <c r="D3" s="201"/>
      <c r="E3" s="201"/>
    </row>
    <row r="4" spans="1:5" ht="36" customHeight="1" x14ac:dyDescent="0.2">
      <c r="A4" s="47" t="s">
        <v>3</v>
      </c>
      <c r="B4" s="201" t="str">
        <f>Travel!B4</f>
        <v xml:space="preserve">1 July 2016 to 30 June 2017 </v>
      </c>
      <c r="C4" s="201"/>
      <c r="D4" s="201"/>
      <c r="E4" s="201"/>
    </row>
    <row r="5" spans="1:5" ht="36" customHeight="1" x14ac:dyDescent="0.2">
      <c r="A5" s="183" t="s">
        <v>35</v>
      </c>
      <c r="B5" s="227"/>
      <c r="C5" s="204"/>
      <c r="D5" s="204"/>
      <c r="E5" s="205"/>
    </row>
    <row r="6" spans="1:5" ht="36" customHeight="1" x14ac:dyDescent="0.2">
      <c r="A6" s="224" t="s">
        <v>34</v>
      </c>
      <c r="B6" s="225"/>
      <c r="C6" s="225"/>
      <c r="D6" s="225"/>
      <c r="E6" s="226"/>
    </row>
    <row r="7" spans="1:5" ht="36" customHeight="1" x14ac:dyDescent="0.25">
      <c r="A7" s="222" t="s">
        <v>6</v>
      </c>
      <c r="B7" s="223"/>
      <c r="C7" s="5"/>
      <c r="D7" s="5"/>
      <c r="E7" s="23"/>
    </row>
    <row r="8" spans="1:5" ht="25.5" x14ac:dyDescent="0.2">
      <c r="A8" s="129" t="s">
        <v>0</v>
      </c>
      <c r="B8" s="128" t="s">
        <v>98</v>
      </c>
      <c r="C8" s="2" t="s">
        <v>29</v>
      </c>
      <c r="D8" s="2" t="s">
        <v>26</v>
      </c>
      <c r="E8" s="10" t="s">
        <v>2</v>
      </c>
    </row>
    <row r="9" spans="1:5" ht="25.5" x14ac:dyDescent="0.2">
      <c r="A9" s="130">
        <v>42656</v>
      </c>
      <c r="B9" s="154">
        <v>100</v>
      </c>
      <c r="C9" s="127" t="s">
        <v>82</v>
      </c>
      <c r="D9" s="117" t="s">
        <v>140</v>
      </c>
      <c r="E9" s="118" t="s">
        <v>73</v>
      </c>
    </row>
    <row r="10" spans="1:5" x14ac:dyDescent="0.2">
      <c r="A10" s="131">
        <v>42657</v>
      </c>
      <c r="B10" s="154">
        <v>250</v>
      </c>
      <c r="C10" s="127" t="s">
        <v>80</v>
      </c>
      <c r="D10" s="117" t="s">
        <v>81</v>
      </c>
      <c r="E10" s="118" t="s">
        <v>73</v>
      </c>
    </row>
    <row r="11" spans="1:5" x14ac:dyDescent="0.2">
      <c r="A11" s="132">
        <v>42691</v>
      </c>
      <c r="B11" s="161">
        <v>37.4</v>
      </c>
      <c r="C11" s="127" t="s">
        <v>63</v>
      </c>
      <c r="D11" s="117" t="s">
        <v>64</v>
      </c>
      <c r="E11" s="118" t="s">
        <v>60</v>
      </c>
    </row>
    <row r="12" spans="1:5" x14ac:dyDescent="0.2">
      <c r="A12" s="132">
        <v>42692</v>
      </c>
      <c r="B12" s="161">
        <v>253</v>
      </c>
      <c r="C12" s="127" t="s">
        <v>160</v>
      </c>
      <c r="D12" s="117" t="s">
        <v>162</v>
      </c>
      <c r="E12" s="118" t="s">
        <v>60</v>
      </c>
    </row>
    <row r="13" spans="1:5" ht="14.1" customHeight="1" x14ac:dyDescent="0.2">
      <c r="A13" s="133">
        <v>42702</v>
      </c>
      <c r="B13" s="154">
        <f>69.74*1.15</f>
        <v>80.200999999999993</v>
      </c>
      <c r="C13" s="162" t="s">
        <v>166</v>
      </c>
      <c r="D13" s="111" t="s">
        <v>167</v>
      </c>
      <c r="E13" s="118" t="s">
        <v>60</v>
      </c>
    </row>
    <row r="14" spans="1:5" ht="14.1" customHeight="1" x14ac:dyDescent="0.2">
      <c r="A14" s="134">
        <v>42719</v>
      </c>
      <c r="B14" s="154">
        <v>53</v>
      </c>
      <c r="C14" s="163" t="s">
        <v>99</v>
      </c>
      <c r="D14" s="109" t="s">
        <v>88</v>
      </c>
      <c r="E14" s="110" t="s">
        <v>58</v>
      </c>
    </row>
    <row r="15" spans="1:5" ht="14.1" customHeight="1" x14ac:dyDescent="0.2">
      <c r="A15" s="135">
        <v>42790</v>
      </c>
      <c r="B15" s="154">
        <v>10</v>
      </c>
      <c r="C15" s="164" t="s">
        <v>71</v>
      </c>
      <c r="D15" s="8" t="s">
        <v>89</v>
      </c>
      <c r="E15" s="110" t="s">
        <v>58</v>
      </c>
    </row>
    <row r="16" spans="1:5" ht="14.1" customHeight="1" x14ac:dyDescent="0.2">
      <c r="A16" s="136">
        <v>42859</v>
      </c>
      <c r="B16" s="154">
        <v>433.49249999999995</v>
      </c>
      <c r="C16" s="163" t="s">
        <v>77</v>
      </c>
      <c r="D16" s="109" t="s">
        <v>78</v>
      </c>
      <c r="E16" s="110" t="s">
        <v>85</v>
      </c>
    </row>
    <row r="17" spans="1:6" s="120" customFormat="1" ht="14.1" customHeight="1" x14ac:dyDescent="0.2">
      <c r="A17" s="135">
        <v>42859</v>
      </c>
      <c r="B17" s="165">
        <v>171.35</v>
      </c>
      <c r="C17" s="163" t="s">
        <v>77</v>
      </c>
      <c r="D17" s="109" t="s">
        <v>79</v>
      </c>
      <c r="E17" s="110" t="s">
        <v>85</v>
      </c>
    </row>
    <row r="18" spans="1:6" ht="14.1" customHeight="1" x14ac:dyDescent="0.2">
      <c r="A18" s="130">
        <v>42855</v>
      </c>
      <c r="B18" s="154">
        <v>500</v>
      </c>
      <c r="C18" s="127" t="s">
        <v>91</v>
      </c>
      <c r="D18" s="117" t="s">
        <v>92</v>
      </c>
      <c r="E18" s="118" t="s">
        <v>85</v>
      </c>
    </row>
    <row r="19" spans="1:6" ht="14.1" customHeight="1" x14ac:dyDescent="0.2">
      <c r="A19" s="130">
        <v>42865</v>
      </c>
      <c r="B19" s="154">
        <v>17.5</v>
      </c>
      <c r="C19" s="127" t="s">
        <v>77</v>
      </c>
      <c r="D19" s="127" t="s">
        <v>93</v>
      </c>
      <c r="E19" s="118" t="s">
        <v>85</v>
      </c>
    </row>
    <row r="20" spans="1:6" ht="14.1" customHeight="1" x14ac:dyDescent="0.2">
      <c r="A20" s="130">
        <v>42572</v>
      </c>
      <c r="B20" s="154">
        <v>65.22</v>
      </c>
      <c r="C20" s="127" t="s">
        <v>94</v>
      </c>
      <c r="D20" s="127" t="s">
        <v>95</v>
      </c>
      <c r="E20" s="118" t="s">
        <v>60</v>
      </c>
    </row>
    <row r="21" spans="1:6" s="155" customFormat="1" ht="28.5" customHeight="1" x14ac:dyDescent="0.2">
      <c r="A21" s="135">
        <v>42872</v>
      </c>
      <c r="B21" s="154">
        <v>14700</v>
      </c>
      <c r="C21" s="127" t="s">
        <v>97</v>
      </c>
      <c r="D21" s="127" t="s">
        <v>96</v>
      </c>
      <c r="E21" s="159" t="s">
        <v>163</v>
      </c>
    </row>
    <row r="22" spans="1:6" ht="25.5" customHeight="1" x14ac:dyDescent="0.2">
      <c r="A22" s="113">
        <v>42809</v>
      </c>
      <c r="B22" s="154">
        <v>46</v>
      </c>
      <c r="C22" s="39" t="s">
        <v>137</v>
      </c>
      <c r="D22" s="150" t="s">
        <v>138</v>
      </c>
      <c r="E22" s="12" t="s">
        <v>58</v>
      </c>
    </row>
    <row r="23" spans="1:6" ht="25.5" customHeight="1" x14ac:dyDescent="0.2">
      <c r="A23" s="115">
        <v>42831</v>
      </c>
      <c r="B23" s="154">
        <v>56.5</v>
      </c>
      <c r="C23" s="7" t="s">
        <v>139</v>
      </c>
      <c r="D23" s="150" t="s">
        <v>138</v>
      </c>
      <c r="E23" s="12" t="s">
        <v>60</v>
      </c>
    </row>
    <row r="24" spans="1:6" ht="14.1" customHeight="1" x14ac:dyDescent="0.2">
      <c r="A24" s="130">
        <v>42911</v>
      </c>
      <c r="B24" s="154">
        <v>10600</v>
      </c>
      <c r="C24" s="127" t="s">
        <v>165</v>
      </c>
      <c r="D24" s="127" t="s">
        <v>164</v>
      </c>
      <c r="E24" s="12" t="s">
        <v>60</v>
      </c>
    </row>
    <row r="25" spans="1:6" x14ac:dyDescent="0.2">
      <c r="A25" s="167">
        <v>42582</v>
      </c>
      <c r="B25" s="168">
        <v>59.23</v>
      </c>
      <c r="C25" s="157" t="s">
        <v>146</v>
      </c>
      <c r="D25" s="157" t="s">
        <v>147</v>
      </c>
      <c r="E25" s="12"/>
    </row>
    <row r="26" spans="1:6" ht="12.75" customHeight="1" x14ac:dyDescent="0.2">
      <c r="A26" s="167">
        <v>42613</v>
      </c>
      <c r="B26" s="168">
        <v>49.83</v>
      </c>
      <c r="C26" s="157" t="s">
        <v>146</v>
      </c>
      <c r="D26" s="157" t="s">
        <v>148</v>
      </c>
      <c r="E26" s="12"/>
    </row>
    <row r="27" spans="1:6" x14ac:dyDescent="0.2">
      <c r="A27" s="167">
        <v>42643</v>
      </c>
      <c r="B27" s="168">
        <v>1081.21</v>
      </c>
      <c r="C27" s="157" t="s">
        <v>146</v>
      </c>
      <c r="D27" s="157" t="s">
        <v>149</v>
      </c>
      <c r="E27" s="12"/>
    </row>
    <row r="28" spans="1:6" ht="14.1" customHeight="1" x14ac:dyDescent="0.2">
      <c r="A28" s="169">
        <v>42674</v>
      </c>
      <c r="B28" s="168">
        <v>183.83</v>
      </c>
      <c r="C28" s="157" t="s">
        <v>146</v>
      </c>
      <c r="D28" s="157" t="s">
        <v>150</v>
      </c>
      <c r="E28" s="12"/>
    </row>
    <row r="29" spans="1:6" x14ac:dyDescent="0.2">
      <c r="A29" s="169">
        <v>42704</v>
      </c>
      <c r="B29" s="168">
        <v>45.22</v>
      </c>
      <c r="C29" s="157" t="s">
        <v>146</v>
      </c>
      <c r="D29" s="157" t="s">
        <v>151</v>
      </c>
      <c r="E29" s="12"/>
    </row>
    <row r="30" spans="1:6" ht="12.6" customHeight="1" x14ac:dyDescent="0.2">
      <c r="A30" s="160">
        <v>42735</v>
      </c>
      <c r="B30" s="170">
        <v>13.03</v>
      </c>
      <c r="C30" s="13" t="s">
        <v>146</v>
      </c>
      <c r="D30" s="13" t="s">
        <v>152</v>
      </c>
      <c r="E30" s="12"/>
      <c r="F30" s="17"/>
    </row>
    <row r="31" spans="1:6" ht="12.75" customHeight="1" x14ac:dyDescent="0.2">
      <c r="A31" s="160">
        <v>42766</v>
      </c>
      <c r="B31" s="170">
        <v>27.65</v>
      </c>
      <c r="C31" s="13" t="s">
        <v>146</v>
      </c>
      <c r="D31" s="13" t="s">
        <v>153</v>
      </c>
      <c r="E31" s="12"/>
      <c r="F31" s="72"/>
    </row>
    <row r="32" spans="1:6" ht="12.75" customHeight="1" x14ac:dyDescent="0.2">
      <c r="A32" s="160">
        <v>42794</v>
      </c>
      <c r="B32" s="170">
        <v>1.48</v>
      </c>
      <c r="C32" s="13" t="s">
        <v>146</v>
      </c>
      <c r="D32" s="13" t="s">
        <v>154</v>
      </c>
      <c r="E32" s="12"/>
      <c r="F32" s="75"/>
    </row>
    <row r="33" spans="1:7" x14ac:dyDescent="0.2">
      <c r="A33" s="160">
        <v>42825</v>
      </c>
      <c r="B33" s="170">
        <v>6.52</v>
      </c>
      <c r="C33" s="13" t="s">
        <v>146</v>
      </c>
      <c r="D33" s="13" t="s">
        <v>155</v>
      </c>
      <c r="E33" s="12"/>
      <c r="F33" s="17"/>
    </row>
    <row r="34" spans="1:7" x14ac:dyDescent="0.2">
      <c r="A34" s="160">
        <v>42855</v>
      </c>
      <c r="B34" s="170">
        <v>46.63</v>
      </c>
      <c r="C34" s="13" t="s">
        <v>146</v>
      </c>
      <c r="D34" s="13" t="s">
        <v>156</v>
      </c>
      <c r="E34" s="12"/>
      <c r="F34" s="17"/>
    </row>
    <row r="35" spans="1:7" x14ac:dyDescent="0.2">
      <c r="A35" s="160">
        <v>42886</v>
      </c>
      <c r="B35" s="170">
        <v>64.91</v>
      </c>
      <c r="C35" s="13" t="s">
        <v>146</v>
      </c>
      <c r="D35" s="13" t="s">
        <v>157</v>
      </c>
      <c r="E35" s="12"/>
      <c r="F35" s="17"/>
    </row>
    <row r="36" spans="1:7" ht="12.75" customHeight="1" x14ac:dyDescent="0.2">
      <c r="A36" s="160">
        <v>42916</v>
      </c>
      <c r="B36" s="170">
        <v>1.48</v>
      </c>
      <c r="C36" s="13" t="s">
        <v>146</v>
      </c>
      <c r="D36" s="13" t="s">
        <v>158</v>
      </c>
      <c r="E36" s="12"/>
      <c r="F36" s="17"/>
    </row>
    <row r="37" spans="1:7" x14ac:dyDescent="0.2">
      <c r="A37" s="115"/>
      <c r="B37" s="137"/>
      <c r="C37" s="1"/>
      <c r="D37" s="150"/>
      <c r="E37" s="12"/>
    </row>
    <row r="38" spans="1:7" ht="15" x14ac:dyDescent="0.2">
      <c r="A38" s="38" t="s">
        <v>14</v>
      </c>
      <c r="B38" s="68">
        <f>SUM(B9:B36)</f>
        <v>28954.683500000003</v>
      </c>
      <c r="C38" s="18"/>
      <c r="D38" s="19"/>
      <c r="E38" s="37"/>
    </row>
    <row r="39" spans="1:7" ht="15" x14ac:dyDescent="0.2">
      <c r="A39" s="70"/>
      <c r="B39" s="68"/>
      <c r="C39" s="18"/>
      <c r="D39" s="19"/>
      <c r="E39" s="86"/>
    </row>
    <row r="40" spans="1:7" x14ac:dyDescent="0.2">
      <c r="A40" s="84"/>
      <c r="B40" s="58"/>
      <c r="C40" s="85"/>
      <c r="D40" s="85"/>
      <c r="E40" s="85"/>
      <c r="F40" s="17"/>
    </row>
    <row r="41" spans="1:7" x14ac:dyDescent="0.2">
      <c r="A41" s="45"/>
      <c r="B41" s="171"/>
      <c r="C41" s="171"/>
      <c r="D41" s="171"/>
      <c r="E41" s="171"/>
      <c r="F41" s="17"/>
      <c r="G41" s="17"/>
    </row>
    <row r="42" spans="1:7" x14ac:dyDescent="0.2">
      <c r="A42" s="179"/>
      <c r="B42" s="179"/>
      <c r="C42" s="179"/>
      <c r="D42" s="171"/>
      <c r="E42" s="171"/>
      <c r="F42" s="17"/>
      <c r="G42" s="17"/>
    </row>
    <row r="43" spans="1:7" x14ac:dyDescent="0.2">
      <c r="A43" s="56"/>
      <c r="B43" s="56"/>
      <c r="C43" s="171"/>
      <c r="D43" s="171"/>
      <c r="E43" s="171"/>
      <c r="F43" s="17"/>
      <c r="G43" s="17"/>
    </row>
    <row r="44" spans="1:7" x14ac:dyDescent="0.2">
      <c r="A44" s="73"/>
      <c r="B44" s="55"/>
      <c r="C44" s="172"/>
      <c r="D44" s="171"/>
      <c r="E44" s="171"/>
      <c r="F44" s="17"/>
      <c r="G44" s="17"/>
    </row>
    <row r="45" spans="1:7" x14ac:dyDescent="0.2">
      <c r="A45" s="211"/>
      <c r="B45" s="211"/>
      <c r="C45" s="211"/>
      <c r="D45" s="211"/>
      <c r="E45" s="211"/>
      <c r="F45" s="17"/>
      <c r="G45" s="17"/>
    </row>
    <row r="46" spans="1:7" x14ac:dyDescent="0.2">
      <c r="A46" s="73"/>
      <c r="B46" s="55"/>
      <c r="C46" s="172"/>
      <c r="D46" s="172"/>
      <c r="E46" s="172"/>
      <c r="F46" s="17"/>
      <c r="G46" s="17"/>
    </row>
    <row r="47" spans="1:7" ht="12.75" customHeight="1" x14ac:dyDescent="0.2">
      <c r="A47" s="73"/>
      <c r="B47" s="73"/>
      <c r="C47" s="173"/>
      <c r="D47" s="173"/>
      <c r="E47" s="173"/>
      <c r="F47" s="17"/>
      <c r="G47" s="17"/>
    </row>
    <row r="48" spans="1:7" x14ac:dyDescent="0.2">
      <c r="A48" s="17"/>
      <c r="B48" s="39"/>
      <c r="C48" s="171"/>
      <c r="D48" s="171"/>
      <c r="E48" s="171"/>
      <c r="F48" s="17"/>
      <c r="G48" s="17"/>
    </row>
    <row r="49" spans="1:7" x14ac:dyDescent="0.2">
      <c r="A49" s="171"/>
      <c r="B49" s="171"/>
      <c r="C49" s="171"/>
      <c r="D49" s="171"/>
      <c r="E49" s="171"/>
      <c r="F49" s="17"/>
      <c r="G49" s="17"/>
    </row>
    <row r="50" spans="1:7" x14ac:dyDescent="0.2">
      <c r="A50" s="169"/>
      <c r="B50" s="168"/>
      <c r="C50" s="171"/>
      <c r="D50" s="171"/>
      <c r="E50" s="171"/>
      <c r="F50" s="17"/>
      <c r="G50" s="17"/>
    </row>
    <row r="51" spans="1:7" x14ac:dyDescent="0.2">
      <c r="A51" s="169"/>
      <c r="B51" s="168"/>
      <c r="C51" s="171"/>
      <c r="D51" s="171"/>
      <c r="E51" s="171"/>
      <c r="F51" s="17"/>
      <c r="G51" s="17"/>
    </row>
    <row r="52" spans="1:7" x14ac:dyDescent="0.2">
      <c r="A52" s="169"/>
      <c r="B52" s="168"/>
      <c r="C52" s="171"/>
      <c r="D52" s="171"/>
      <c r="E52" s="171"/>
      <c r="F52" s="17"/>
      <c r="G52" s="17"/>
    </row>
    <row r="53" spans="1:7" x14ac:dyDescent="0.2">
      <c r="A53" s="169"/>
      <c r="B53" s="168"/>
      <c r="C53" s="157"/>
      <c r="D53" s="157"/>
      <c r="E53" s="53"/>
    </row>
    <row r="54" spans="1:7" x14ac:dyDescent="0.2">
      <c r="A54" s="169"/>
      <c r="B54" s="168"/>
      <c r="C54" s="157"/>
      <c r="D54" s="157"/>
      <c r="E54" s="53"/>
    </row>
    <row r="55" spans="1:7" x14ac:dyDescent="0.2">
      <c r="A55" s="160"/>
      <c r="B55" s="170"/>
    </row>
    <row r="56" spans="1:7" x14ac:dyDescent="0.2">
      <c r="A56" s="160"/>
      <c r="B56" s="170"/>
    </row>
    <row r="57" spans="1:7" x14ac:dyDescent="0.2">
      <c r="A57" s="160"/>
      <c r="B57" s="170"/>
    </row>
    <row r="58" spans="1:7" x14ac:dyDescent="0.2">
      <c r="A58" s="160"/>
      <c r="B58" s="170"/>
    </row>
    <row r="59" spans="1:7" x14ac:dyDescent="0.2">
      <c r="A59" s="160"/>
      <c r="B59" s="170"/>
    </row>
    <row r="60" spans="1:7" x14ac:dyDescent="0.2">
      <c r="A60" s="160"/>
      <c r="B60" s="170"/>
    </row>
    <row r="61" spans="1:7" x14ac:dyDescent="0.2">
      <c r="A61" s="160"/>
      <c r="B61" s="170"/>
    </row>
  </sheetData>
  <sortState ref="A9:E17">
    <sortCondition ref="A9:A17"/>
  </sortState>
  <mergeCells count="9">
    <mergeCell ref="A45:E45"/>
    <mergeCell ref="A1:E1"/>
    <mergeCell ref="A42:C42"/>
    <mergeCell ref="A7:B7"/>
    <mergeCell ref="B2:E2"/>
    <mergeCell ref="B3:E3"/>
    <mergeCell ref="B4:E4"/>
    <mergeCell ref="A6:E6"/>
    <mergeCell ref="A5:E5"/>
  </mergeCells>
  <printOptions gridLines="1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Travel</vt:lpstr>
      <vt:lpstr>Hospitality</vt:lpstr>
      <vt:lpstr>Gifts and Benefits</vt:lpstr>
      <vt:lpstr>All other  expenses</vt:lpstr>
      <vt:lpstr>'All other  expenses'!Print_Area</vt:lpstr>
      <vt:lpstr>'Gifts and Benefits'!Print_Area</vt:lpstr>
      <vt:lpstr>Hospitality!Print_Area</vt:lpstr>
      <vt:lpstr>Travel!Print_Area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2017-06-13T23:11:03Z</dcterms:created>
  <dcterms:modified xsi:type="dcterms:W3CDTF">2017-07-30T22:25:14Z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-1158680362</vt:i4>
  </property>
  <property fmtid="{D5CDD505-2E9C-101B-9397-08002B2CF9AE}" pid="3" name="_NewReviewCycle">
    <vt:lpwstr/>
  </property>
  <property fmtid="{D5CDD505-2E9C-101B-9397-08002B2CF9AE}" pid="4" name="_PreviousAdHocReviewCycleID">
    <vt:i4>-1444062554</vt:i4>
  </property>
</Properties>
</file>