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105" windowWidth="13395" windowHeight="9435"/>
  </bookViews>
  <sheets>
    <sheet name="Reference year for targets" sheetId="35" r:id="rId1"/>
    <sheet name="Figure 1 - EU" sheetId="9" r:id="rId2"/>
    <sheet name="Figure 2 - USA" sheetId="38" r:id="rId3"/>
    <sheet name="Figure 3 - China" sheetId="39" r:id="rId4"/>
    <sheet name="Figure 4 - Australia" sheetId="40" r:id="rId5"/>
    <sheet name="Figure 5 - Canada" sheetId="41" r:id="rId6"/>
    <sheet name="Figure 6 - Japan" sheetId="42" r:id="rId7"/>
    <sheet name="Figure 7 - United Kingdom" sheetId="43" r:id="rId8"/>
    <sheet name="Figure 8 - All countries" sheetId="30" r:id="rId9"/>
    <sheet name="Figure 9 - Temperature rise" sheetId="17" r:id="rId10"/>
    <sheet name="Figure 10 - Example 2 degrees" sheetId="26" r:id="rId11"/>
    <sheet name="Figure 11 - Equal cost" sheetId="15" r:id="rId12"/>
    <sheet name="Figure 12 - Per capita" sheetId="44" r:id="rId13"/>
    <sheet name="Figure 13 - Historical" sheetId="45" r:id="rId14"/>
    <sheet name="Figure 14 - Reduction from BAU" sheetId="46" r:id="rId15"/>
    <sheet name="Figure 15 - 2 degrees - China" sheetId="20" r:id="rId16"/>
    <sheet name="Figure 16 - 2 degrees - NZ" sheetId="48" r:id="rId17"/>
    <sheet name="Figure 17 - Carbon price paths" sheetId="32" r:id="rId18"/>
    <sheet name="Data" sheetId="34" r:id="rId19"/>
  </sheets>
  <calcPr calcId="145621"/>
</workbook>
</file>

<file path=xl/calcChain.xml><?xml version="1.0" encoding="utf-8"?>
<calcChain xmlns="http://schemas.openxmlformats.org/spreadsheetml/2006/main">
  <c r="M15" i="34" l="1"/>
  <c r="H71" i="34" l="1"/>
  <c r="H81" i="34" s="1"/>
  <c r="D6" i="48"/>
  <c r="A10" i="48"/>
  <c r="A11" i="48"/>
  <c r="A12" i="48"/>
  <c r="A13" i="48"/>
  <c r="A14" i="48"/>
  <c r="A15" i="48"/>
  <c r="A16" i="48"/>
  <c r="A9" i="48"/>
  <c r="A10" i="46"/>
  <c r="A11" i="46"/>
  <c r="A12" i="46"/>
  <c r="A13" i="46"/>
  <c r="A9" i="46"/>
  <c r="F6" i="46"/>
  <c r="S81" i="34"/>
  <c r="D14" i="46" s="1"/>
  <c r="R81" i="34"/>
  <c r="C14" i="46" s="1"/>
  <c r="S71" i="34"/>
  <c r="D16" i="45" s="1"/>
  <c r="R71" i="34"/>
  <c r="C16" i="45" s="1"/>
  <c r="A10" i="44"/>
  <c r="A11" i="44"/>
  <c r="A12" i="44"/>
  <c r="A13" i="44"/>
  <c r="A14" i="44"/>
  <c r="A15" i="44"/>
  <c r="A16" i="44"/>
  <c r="A17" i="44"/>
  <c r="A18" i="44"/>
  <c r="A19" i="44"/>
  <c r="A9" i="44"/>
  <c r="A10" i="15"/>
  <c r="A11" i="15"/>
  <c r="A12" i="15"/>
  <c r="A13" i="15"/>
  <c r="A14" i="15"/>
  <c r="A15" i="15"/>
  <c r="A16" i="15"/>
  <c r="A17" i="15"/>
  <c r="A18" i="15"/>
  <c r="A19" i="15"/>
  <c r="A20" i="15"/>
  <c r="A21" i="15"/>
  <c r="A22" i="15"/>
  <c r="A23" i="15"/>
  <c r="A9" i="15"/>
  <c r="A13" i="45"/>
  <c r="A12" i="45"/>
  <c r="A11" i="45"/>
  <c r="A10" i="45"/>
  <c r="A9" i="45"/>
  <c r="F6" i="45"/>
  <c r="F6" i="15"/>
  <c r="F6" i="44"/>
  <c r="C43" i="34" l="1"/>
  <c r="C59" i="34" s="1"/>
  <c r="C71" i="34" s="1"/>
  <c r="C81" i="34" s="1"/>
  <c r="H94" i="34"/>
  <c r="M94" i="34" s="1"/>
  <c r="D17" i="48" s="1"/>
  <c r="I94" i="34"/>
  <c r="N94" i="34" s="1"/>
  <c r="E17" i="48" s="1"/>
  <c r="J94" i="34"/>
  <c r="O94" i="34" s="1"/>
  <c r="F17" i="48" s="1"/>
  <c r="G94" i="34"/>
  <c r="L94" i="34" s="1"/>
  <c r="C17" i="48" s="1"/>
  <c r="I91" i="34"/>
  <c r="N91" i="34" s="1"/>
  <c r="E14" i="48" s="1"/>
  <c r="G92" i="34"/>
  <c r="L92" i="34" s="1"/>
  <c r="C15" i="48" s="1"/>
  <c r="G93" i="34"/>
  <c r="L93" i="34" s="1"/>
  <c r="C16" i="48" s="1"/>
  <c r="G91" i="34"/>
  <c r="L91" i="34" s="1"/>
  <c r="C14" i="48" s="1"/>
  <c r="H89" i="34"/>
  <c r="M89" i="34" s="1"/>
  <c r="D12" i="48" s="1"/>
  <c r="H88" i="34"/>
  <c r="M88" i="34" s="1"/>
  <c r="D11" i="48" s="1"/>
  <c r="G87" i="34"/>
  <c r="L87" i="34" s="1"/>
  <c r="C10" i="48" s="1"/>
  <c r="H87" i="34"/>
  <c r="M87" i="34" s="1"/>
  <c r="D10" i="48" s="1"/>
  <c r="I87" i="34"/>
  <c r="N87" i="34" s="1"/>
  <c r="E10" i="48" s="1"/>
  <c r="J87" i="34"/>
  <c r="O87" i="34" s="1"/>
  <c r="F10" i="48" s="1"/>
  <c r="H86" i="34"/>
  <c r="M86" i="34" s="1"/>
  <c r="D9" i="48" s="1"/>
  <c r="I86" i="34"/>
  <c r="N86" i="34" s="1"/>
  <c r="E9" i="48" s="1"/>
  <c r="J86" i="34"/>
  <c r="G86" i="34"/>
  <c r="L86" i="34" s="1"/>
  <c r="C9" i="48" s="1"/>
  <c r="E90" i="34"/>
  <c r="D90" i="34"/>
  <c r="C90" i="34"/>
  <c r="B90" i="34"/>
  <c r="E89" i="34"/>
  <c r="D89" i="34"/>
  <c r="C89" i="34"/>
  <c r="B89" i="34"/>
  <c r="E88" i="34"/>
  <c r="D88" i="34"/>
  <c r="C88" i="34"/>
  <c r="B88" i="34"/>
  <c r="H90" i="34" l="1"/>
  <c r="M90" i="34" s="1"/>
  <c r="D13" i="48" s="1"/>
  <c r="J90" i="34"/>
  <c r="O90" i="34" s="1"/>
  <c r="F13" i="48" s="1"/>
  <c r="I88" i="34"/>
  <c r="N88" i="34" s="1"/>
  <c r="E11" i="48" s="1"/>
  <c r="I89" i="34"/>
  <c r="N89" i="34" s="1"/>
  <c r="E12" i="48" s="1"/>
  <c r="I90" i="34"/>
  <c r="N90" i="34" s="1"/>
  <c r="E13" i="48" s="1"/>
  <c r="J88" i="34"/>
  <c r="O88" i="34" s="1"/>
  <c r="F11" i="48" s="1"/>
  <c r="J89" i="34"/>
  <c r="O89" i="34" s="1"/>
  <c r="F12" i="48" s="1"/>
  <c r="G88" i="34"/>
  <c r="L88" i="34" s="1"/>
  <c r="C11" i="48" s="1"/>
  <c r="G89" i="34"/>
  <c r="L89" i="34" s="1"/>
  <c r="C12" i="48" s="1"/>
  <c r="G90" i="34"/>
  <c r="L90" i="34" s="1"/>
  <c r="C13" i="48" s="1"/>
  <c r="O86" i="34"/>
  <c r="F9" i="48" s="1"/>
  <c r="P81" i="34" l="1"/>
  <c r="X81" i="34" s="1"/>
  <c r="I14" i="46" s="1"/>
  <c r="O81" i="34"/>
  <c r="W81" i="34" s="1"/>
  <c r="H14" i="46" s="1"/>
  <c r="N81" i="34"/>
  <c r="V81" i="34" s="1"/>
  <c r="G14" i="46" s="1"/>
  <c r="M81" i="34"/>
  <c r="U81" i="34" s="1"/>
  <c r="F14" i="46" s="1"/>
  <c r="L81" i="34"/>
  <c r="T81" i="34" s="1"/>
  <c r="E14" i="46" s="1"/>
  <c r="P77" i="34"/>
  <c r="O77" i="34"/>
  <c r="W77" i="34" s="1"/>
  <c r="H10" i="46" s="1"/>
  <c r="N77" i="34"/>
  <c r="V77" i="34" s="1"/>
  <c r="G10" i="46" s="1"/>
  <c r="M77" i="34"/>
  <c r="L77" i="34"/>
  <c r="K77" i="34"/>
  <c r="J77" i="34"/>
  <c r="R77" i="34" s="1"/>
  <c r="C10" i="46" s="1"/>
  <c r="P76" i="34"/>
  <c r="P79" i="34" s="1"/>
  <c r="O76" i="34"/>
  <c r="O78" i="34" s="1"/>
  <c r="N76" i="34"/>
  <c r="N78" i="34" s="1"/>
  <c r="M76" i="34"/>
  <c r="U76" i="34" s="1"/>
  <c r="F9" i="46" s="1"/>
  <c r="L76" i="34"/>
  <c r="L79" i="34" s="1"/>
  <c r="K76" i="34"/>
  <c r="K78" i="34" s="1"/>
  <c r="J76" i="34"/>
  <c r="J78" i="34" s="1"/>
  <c r="M79" i="34"/>
  <c r="P78" i="34"/>
  <c r="H80" i="34"/>
  <c r="G80" i="34"/>
  <c r="F80" i="34"/>
  <c r="E80" i="34"/>
  <c r="D80" i="34"/>
  <c r="C80" i="34"/>
  <c r="B80" i="34"/>
  <c r="H79" i="34"/>
  <c r="G79" i="34"/>
  <c r="F79" i="34"/>
  <c r="E79" i="34"/>
  <c r="D79" i="34"/>
  <c r="C79" i="34"/>
  <c r="B79" i="34"/>
  <c r="H78" i="34"/>
  <c r="G78" i="34"/>
  <c r="F78" i="34"/>
  <c r="E78" i="34"/>
  <c r="D78" i="34"/>
  <c r="C78" i="34"/>
  <c r="B78" i="34"/>
  <c r="L70" i="34"/>
  <c r="T70" i="34" s="1"/>
  <c r="E15" i="45" s="1"/>
  <c r="M70" i="34"/>
  <c r="U70" i="34" s="1"/>
  <c r="F15" i="45" s="1"/>
  <c r="N70" i="34"/>
  <c r="V70" i="34" s="1"/>
  <c r="G15" i="45" s="1"/>
  <c r="O70" i="34"/>
  <c r="W70" i="34" s="1"/>
  <c r="H15" i="45" s="1"/>
  <c r="O69" i="34"/>
  <c r="W69" i="34" s="1"/>
  <c r="H14" i="45" s="1"/>
  <c r="N69" i="34"/>
  <c r="V69" i="34" s="1"/>
  <c r="G14" i="45" s="1"/>
  <c r="M69" i="34"/>
  <c r="U69" i="34" s="1"/>
  <c r="F14" i="45" s="1"/>
  <c r="L69" i="34"/>
  <c r="T69" i="34" s="1"/>
  <c r="E14" i="45" s="1"/>
  <c r="P71" i="34"/>
  <c r="X71" i="34" s="1"/>
  <c r="I16" i="45" s="1"/>
  <c r="O71" i="34"/>
  <c r="W71" i="34" s="1"/>
  <c r="H16" i="45" s="1"/>
  <c r="N71" i="34"/>
  <c r="V71" i="34" s="1"/>
  <c r="G16" i="45" s="1"/>
  <c r="M71" i="34"/>
  <c r="U71" i="34" s="1"/>
  <c r="F16" i="45" s="1"/>
  <c r="L71" i="34"/>
  <c r="T71" i="34" s="1"/>
  <c r="E16" i="45" s="1"/>
  <c r="P64" i="34"/>
  <c r="X64" i="34" s="1"/>
  <c r="I9" i="45" s="1"/>
  <c r="O64" i="34"/>
  <c r="O67" i="34" s="1"/>
  <c r="N64" i="34"/>
  <c r="N66" i="34" s="1"/>
  <c r="M64" i="34"/>
  <c r="M66" i="34" s="1"/>
  <c r="L64" i="34"/>
  <c r="L66" i="34" s="1"/>
  <c r="K64" i="34"/>
  <c r="K67" i="34" s="1"/>
  <c r="J64" i="34"/>
  <c r="J66" i="34" s="1"/>
  <c r="H68" i="34"/>
  <c r="G68" i="34"/>
  <c r="D68" i="34"/>
  <c r="C68" i="34"/>
  <c r="H67" i="34"/>
  <c r="G67" i="34"/>
  <c r="F67" i="34"/>
  <c r="E67" i="34"/>
  <c r="D67" i="34"/>
  <c r="C67" i="34"/>
  <c r="B67" i="34"/>
  <c r="H66" i="34"/>
  <c r="G66" i="34"/>
  <c r="F66" i="34"/>
  <c r="E66" i="34"/>
  <c r="D66" i="34"/>
  <c r="C66" i="34"/>
  <c r="B66" i="34"/>
  <c r="P65" i="34"/>
  <c r="O65" i="34"/>
  <c r="N65" i="34"/>
  <c r="M65" i="34"/>
  <c r="L65" i="34"/>
  <c r="K65" i="34"/>
  <c r="J65" i="34"/>
  <c r="R59" i="34"/>
  <c r="C20" i="44" l="1"/>
  <c r="R64" i="34"/>
  <c r="O66" i="34"/>
  <c r="P66" i="34"/>
  <c r="V64" i="34"/>
  <c r="L78" i="34"/>
  <c r="X76" i="34"/>
  <c r="I9" i="46" s="1"/>
  <c r="K66" i="34"/>
  <c r="S64" i="34"/>
  <c r="M78" i="34"/>
  <c r="L80" i="34"/>
  <c r="P80" i="34"/>
  <c r="W64" i="34"/>
  <c r="H9" i="45" s="1"/>
  <c r="T76" i="34"/>
  <c r="M68" i="34"/>
  <c r="U65" i="34"/>
  <c r="F10" i="45" s="1"/>
  <c r="X67" i="34"/>
  <c r="I12" i="45" s="1"/>
  <c r="X66" i="34"/>
  <c r="I11" i="45" s="1"/>
  <c r="N68" i="34"/>
  <c r="V65" i="34"/>
  <c r="G10" i="45" s="1"/>
  <c r="U78" i="34"/>
  <c r="F11" i="46" s="1"/>
  <c r="U79" i="34"/>
  <c r="F12" i="46" s="1"/>
  <c r="K68" i="34"/>
  <c r="S65" i="34"/>
  <c r="D10" i="45" s="1"/>
  <c r="O68" i="34"/>
  <c r="W65" i="34"/>
  <c r="H10" i="45" s="1"/>
  <c r="L68" i="34"/>
  <c r="T65" i="34"/>
  <c r="E10" i="45" s="1"/>
  <c r="P68" i="34"/>
  <c r="X65" i="34"/>
  <c r="J68" i="34"/>
  <c r="R65" i="34"/>
  <c r="E68" i="34"/>
  <c r="L67" i="34"/>
  <c r="T64" i="34"/>
  <c r="E9" i="45" s="1"/>
  <c r="B68" i="34"/>
  <c r="F68" i="34"/>
  <c r="P67" i="34"/>
  <c r="U64" i="34"/>
  <c r="M80" i="34"/>
  <c r="R76" i="34"/>
  <c r="V76" i="34"/>
  <c r="G9" i="46" s="1"/>
  <c r="T77" i="34"/>
  <c r="E10" i="46" s="1"/>
  <c r="S76" i="34"/>
  <c r="D9" i="46" s="1"/>
  <c r="W76" i="34"/>
  <c r="K80" i="34"/>
  <c r="O80" i="34"/>
  <c r="X77" i="34"/>
  <c r="S77" i="34"/>
  <c r="D10" i="46" s="1"/>
  <c r="J80" i="34"/>
  <c r="N80" i="34"/>
  <c r="U77" i="34"/>
  <c r="J79" i="34"/>
  <c r="N79" i="34"/>
  <c r="K79" i="34"/>
  <c r="O79" i="34"/>
  <c r="M67" i="34"/>
  <c r="J67" i="34"/>
  <c r="N67" i="34"/>
  <c r="O55" i="34"/>
  <c r="W55" i="34" s="1"/>
  <c r="L55" i="34"/>
  <c r="T55" i="34" s="1"/>
  <c r="M55" i="34"/>
  <c r="U55" i="34" s="1"/>
  <c r="M56" i="34"/>
  <c r="U56" i="34" s="1"/>
  <c r="P59" i="34"/>
  <c r="X59" i="34" s="1"/>
  <c r="O59" i="34"/>
  <c r="W59" i="34" s="1"/>
  <c r="N59" i="34"/>
  <c r="V59" i="34" s="1"/>
  <c r="M59" i="34"/>
  <c r="U59" i="34" s="1"/>
  <c r="L59" i="34"/>
  <c r="T59" i="34" s="1"/>
  <c r="S59" i="34"/>
  <c r="N55" i="34"/>
  <c r="V55" i="34" s="1"/>
  <c r="N56" i="34"/>
  <c r="V56" i="34" s="1"/>
  <c r="G17" i="44" s="1"/>
  <c r="N57" i="34"/>
  <c r="V57" i="34" s="1"/>
  <c r="N58" i="34"/>
  <c r="V58" i="34" s="1"/>
  <c r="G19" i="44" s="1"/>
  <c r="K53" i="34"/>
  <c r="S53" i="34" s="1"/>
  <c r="O54" i="34"/>
  <c r="W54" i="34" s="1"/>
  <c r="N54" i="34"/>
  <c r="V54" i="34" s="1"/>
  <c r="M54" i="34"/>
  <c r="U54" i="34" s="1"/>
  <c r="L54" i="34"/>
  <c r="T54" i="34" s="1"/>
  <c r="O53" i="34"/>
  <c r="W53" i="34" s="1"/>
  <c r="N53" i="34"/>
  <c r="V53" i="34" s="1"/>
  <c r="M53" i="34"/>
  <c r="U53" i="34" s="1"/>
  <c r="L53" i="34"/>
  <c r="T53" i="34" s="1"/>
  <c r="P49" i="34"/>
  <c r="O49" i="34"/>
  <c r="N49" i="34"/>
  <c r="M49" i="34"/>
  <c r="L49" i="34"/>
  <c r="K49" i="34"/>
  <c r="P48" i="34"/>
  <c r="O48" i="34"/>
  <c r="N48" i="34"/>
  <c r="M48" i="34"/>
  <c r="L48" i="34"/>
  <c r="K48" i="34"/>
  <c r="J53" i="34"/>
  <c r="R53" i="34" s="1"/>
  <c r="J49" i="34"/>
  <c r="J48" i="34"/>
  <c r="R48" i="34" s="1"/>
  <c r="H52" i="34"/>
  <c r="G52" i="34"/>
  <c r="F52" i="34"/>
  <c r="E52" i="34"/>
  <c r="D52" i="34"/>
  <c r="C52" i="34"/>
  <c r="B52" i="34"/>
  <c r="H51" i="34"/>
  <c r="G51" i="34"/>
  <c r="F51" i="34"/>
  <c r="E51" i="34"/>
  <c r="D51" i="34"/>
  <c r="C51" i="34"/>
  <c r="B51" i="34"/>
  <c r="H50" i="34"/>
  <c r="G50" i="34"/>
  <c r="F50" i="34"/>
  <c r="E50" i="34"/>
  <c r="D50" i="34"/>
  <c r="C50" i="34"/>
  <c r="B50" i="34"/>
  <c r="P43" i="34"/>
  <c r="X43" i="34" s="1"/>
  <c r="I24" i="15" s="1"/>
  <c r="O43" i="34"/>
  <c r="W43" i="34" s="1"/>
  <c r="H24" i="15" s="1"/>
  <c r="N43" i="34"/>
  <c r="V43" i="34" s="1"/>
  <c r="G24" i="15" s="1"/>
  <c r="M43" i="34"/>
  <c r="U43" i="34" s="1"/>
  <c r="F24" i="15" s="1"/>
  <c r="L43" i="34"/>
  <c r="T43" i="34" s="1"/>
  <c r="E24" i="15" s="1"/>
  <c r="M36" i="34"/>
  <c r="U36" i="34" s="1"/>
  <c r="F17" i="15" s="1"/>
  <c r="M37" i="34"/>
  <c r="U37" i="34" s="1"/>
  <c r="F18" i="15" s="1"/>
  <c r="M38" i="34"/>
  <c r="U38" i="34" s="1"/>
  <c r="F19" i="15" s="1"/>
  <c r="M39" i="34"/>
  <c r="U39" i="34" s="1"/>
  <c r="F20" i="15" s="1"/>
  <c r="M40" i="34"/>
  <c r="U40" i="34" s="1"/>
  <c r="F21" i="15" s="1"/>
  <c r="M41" i="34"/>
  <c r="U41" i="34" s="1"/>
  <c r="F22" i="15" s="1"/>
  <c r="M42" i="34"/>
  <c r="U42" i="34" s="1"/>
  <c r="F23" i="15" s="1"/>
  <c r="J35" i="34"/>
  <c r="R35" i="34" s="1"/>
  <c r="C16" i="15" s="1"/>
  <c r="L35" i="34"/>
  <c r="T35" i="34" s="1"/>
  <c r="E16" i="15" s="1"/>
  <c r="M35" i="34"/>
  <c r="U35" i="34" s="1"/>
  <c r="F16" i="15" s="1"/>
  <c r="N35" i="34"/>
  <c r="V35" i="34" s="1"/>
  <c r="G16" i="15" s="1"/>
  <c r="O35" i="34"/>
  <c r="W35" i="34" s="1"/>
  <c r="H16" i="15" s="1"/>
  <c r="O34" i="34"/>
  <c r="W34" i="34" s="1"/>
  <c r="H15" i="15" s="1"/>
  <c r="N34" i="34"/>
  <c r="V34" i="34" s="1"/>
  <c r="G15" i="15" s="1"/>
  <c r="M34" i="34"/>
  <c r="U34" i="34" s="1"/>
  <c r="F15" i="15" s="1"/>
  <c r="L34" i="34"/>
  <c r="T34" i="34" s="1"/>
  <c r="E15" i="15" s="1"/>
  <c r="J34" i="34"/>
  <c r="R34" i="34" s="1"/>
  <c r="C15" i="15" s="1"/>
  <c r="O33" i="34"/>
  <c r="W33" i="34" s="1"/>
  <c r="H14" i="15" s="1"/>
  <c r="N33" i="34"/>
  <c r="V33" i="34" s="1"/>
  <c r="G14" i="15" s="1"/>
  <c r="M33" i="34"/>
  <c r="U33" i="34" s="1"/>
  <c r="F14" i="15" s="1"/>
  <c r="L33" i="34"/>
  <c r="T33" i="34" s="1"/>
  <c r="E14" i="15" s="1"/>
  <c r="K33" i="34"/>
  <c r="S33" i="34" s="1"/>
  <c r="D14" i="15" s="1"/>
  <c r="J33" i="34"/>
  <c r="R33" i="34" s="1"/>
  <c r="C14" i="15" s="1"/>
  <c r="K29" i="34"/>
  <c r="S29" i="34" s="1"/>
  <c r="D10" i="15" s="1"/>
  <c r="L29" i="34"/>
  <c r="T29" i="34" s="1"/>
  <c r="E10" i="15" s="1"/>
  <c r="M29" i="34"/>
  <c r="U29" i="34" s="1"/>
  <c r="F10" i="15" s="1"/>
  <c r="N29" i="34"/>
  <c r="V29" i="34" s="1"/>
  <c r="G10" i="15" s="1"/>
  <c r="O29" i="34"/>
  <c r="W29" i="34" s="1"/>
  <c r="H10" i="15" s="1"/>
  <c r="P29" i="34"/>
  <c r="X29" i="34" s="1"/>
  <c r="I10" i="15" s="1"/>
  <c r="P28" i="34"/>
  <c r="X28" i="34" s="1"/>
  <c r="I9" i="15" s="1"/>
  <c r="O28" i="34"/>
  <c r="W28" i="34" s="1"/>
  <c r="H9" i="15" s="1"/>
  <c r="N28" i="34"/>
  <c r="V28" i="34" s="1"/>
  <c r="G9" i="15" s="1"/>
  <c r="M28" i="34"/>
  <c r="U28" i="34" s="1"/>
  <c r="F9" i="15" s="1"/>
  <c r="L28" i="34"/>
  <c r="T28" i="34" s="1"/>
  <c r="E9" i="15" s="1"/>
  <c r="K28" i="34"/>
  <c r="S28" i="34" s="1"/>
  <c r="D9" i="15" s="1"/>
  <c r="X68" i="34" l="1"/>
  <c r="I13" i="45" s="1"/>
  <c r="I10" i="45"/>
  <c r="U80" i="34"/>
  <c r="F13" i="46" s="1"/>
  <c r="F10" i="46"/>
  <c r="X80" i="34"/>
  <c r="I13" i="46" s="1"/>
  <c r="I10" i="46"/>
  <c r="R68" i="34"/>
  <c r="C13" i="45" s="1"/>
  <c r="C10" i="45"/>
  <c r="R66" i="34"/>
  <c r="C11" i="45" s="1"/>
  <c r="C9" i="45"/>
  <c r="U66" i="34"/>
  <c r="F11" i="45" s="1"/>
  <c r="F9" i="45"/>
  <c r="T79" i="34"/>
  <c r="E12" i="46" s="1"/>
  <c r="E9" i="46"/>
  <c r="W80" i="34"/>
  <c r="H13" i="46" s="1"/>
  <c r="H9" i="46"/>
  <c r="R80" i="34"/>
  <c r="C13" i="46" s="1"/>
  <c r="C9" i="46"/>
  <c r="S66" i="34"/>
  <c r="D11" i="45" s="1"/>
  <c r="D9" i="45"/>
  <c r="V66" i="34"/>
  <c r="G11" i="45" s="1"/>
  <c r="G9" i="45"/>
  <c r="C14" i="44"/>
  <c r="H14" i="44"/>
  <c r="H15" i="44"/>
  <c r="F20" i="44"/>
  <c r="F17" i="44"/>
  <c r="E14" i="44"/>
  <c r="E15" i="44"/>
  <c r="D14" i="44"/>
  <c r="G16" i="44"/>
  <c r="G20" i="44"/>
  <c r="F16" i="44"/>
  <c r="C9" i="44"/>
  <c r="F14" i="44"/>
  <c r="F15" i="44"/>
  <c r="D20" i="44"/>
  <c r="H20" i="44"/>
  <c r="E16" i="44"/>
  <c r="G14" i="44"/>
  <c r="G15" i="44"/>
  <c r="G18" i="44"/>
  <c r="E20" i="44"/>
  <c r="I20" i="44"/>
  <c r="H16" i="44"/>
  <c r="U68" i="34"/>
  <c r="F13" i="45" s="1"/>
  <c r="V68" i="34"/>
  <c r="G13" i="45" s="1"/>
  <c r="R67" i="34"/>
  <c r="C12" i="45" s="1"/>
  <c r="T68" i="34"/>
  <c r="E13" i="45" s="1"/>
  <c r="V67" i="34"/>
  <c r="G12" i="45" s="1"/>
  <c r="W68" i="34"/>
  <c r="H13" i="45" s="1"/>
  <c r="S67" i="34"/>
  <c r="D12" i="45" s="1"/>
  <c r="S68" i="34"/>
  <c r="D13" i="45" s="1"/>
  <c r="T80" i="34"/>
  <c r="E13" i="46" s="1"/>
  <c r="T78" i="34"/>
  <c r="E11" i="46" s="1"/>
  <c r="W66" i="34"/>
  <c r="H11" i="45" s="1"/>
  <c r="W67" i="34"/>
  <c r="H12" i="45" s="1"/>
  <c r="J51" i="34"/>
  <c r="R51" i="34" s="1"/>
  <c r="U67" i="34"/>
  <c r="F12" i="45" s="1"/>
  <c r="S80" i="34"/>
  <c r="D13" i="46" s="1"/>
  <c r="X79" i="34"/>
  <c r="I12" i="46" s="1"/>
  <c r="X78" i="34"/>
  <c r="I11" i="46" s="1"/>
  <c r="K50" i="34"/>
  <c r="S50" i="34" s="1"/>
  <c r="S48" i="34"/>
  <c r="J50" i="34"/>
  <c r="R50" i="34" s="1"/>
  <c r="L50" i="34"/>
  <c r="T50" i="34" s="1"/>
  <c r="T48" i="34"/>
  <c r="P50" i="34"/>
  <c r="X50" i="34" s="1"/>
  <c r="X48" i="34"/>
  <c r="N52" i="34"/>
  <c r="V52" i="34" s="1"/>
  <c r="V49" i="34"/>
  <c r="M51" i="34"/>
  <c r="U51" i="34" s="1"/>
  <c r="U48" i="34"/>
  <c r="K52" i="34"/>
  <c r="S52" i="34" s="1"/>
  <c r="S49" i="34"/>
  <c r="O52" i="34"/>
  <c r="W52" i="34" s="1"/>
  <c r="W49" i="34"/>
  <c r="W78" i="34"/>
  <c r="H11" i="46" s="1"/>
  <c r="W79" i="34"/>
  <c r="H12" i="46" s="1"/>
  <c r="N51" i="34"/>
  <c r="V51" i="34" s="1"/>
  <c r="V48" i="34"/>
  <c r="L52" i="34"/>
  <c r="T52" i="34" s="1"/>
  <c r="T49" i="34"/>
  <c r="P52" i="34"/>
  <c r="X52" i="34" s="1"/>
  <c r="X49" i="34"/>
  <c r="S78" i="34"/>
  <c r="D11" i="46" s="1"/>
  <c r="S79" i="34"/>
  <c r="D12" i="46" s="1"/>
  <c r="V78" i="34"/>
  <c r="G11" i="46" s="1"/>
  <c r="V79" i="34"/>
  <c r="G12" i="46" s="1"/>
  <c r="J52" i="34"/>
  <c r="R52" i="34" s="1"/>
  <c r="R49" i="34"/>
  <c r="O50" i="34"/>
  <c r="W50" i="34" s="1"/>
  <c r="W48" i="34"/>
  <c r="M52" i="34"/>
  <c r="U52" i="34" s="1"/>
  <c r="U49" i="34"/>
  <c r="V80" i="34"/>
  <c r="G13" i="46" s="1"/>
  <c r="R78" i="34"/>
  <c r="C11" i="46" s="1"/>
  <c r="R79" i="34"/>
  <c r="C12" i="46" s="1"/>
  <c r="T67" i="34"/>
  <c r="E12" i="45" s="1"/>
  <c r="T66" i="34"/>
  <c r="E11" i="45" s="1"/>
  <c r="M50" i="34"/>
  <c r="U50" i="34" s="1"/>
  <c r="K51" i="34"/>
  <c r="S51" i="34" s="1"/>
  <c r="O51" i="34"/>
  <c r="W51" i="34" s="1"/>
  <c r="N50" i="34"/>
  <c r="V50" i="34" s="1"/>
  <c r="L51" i="34"/>
  <c r="T51" i="34" s="1"/>
  <c r="P51" i="34"/>
  <c r="X51" i="34" s="1"/>
  <c r="H12" i="44" l="1"/>
  <c r="F10" i="44"/>
  <c r="C10" i="44"/>
  <c r="E10" i="44"/>
  <c r="D10" i="44"/>
  <c r="G10" i="44"/>
  <c r="E9" i="44"/>
  <c r="D11" i="44"/>
  <c r="I12" i="44"/>
  <c r="F13" i="44"/>
  <c r="C13" i="44"/>
  <c r="E13" i="44"/>
  <c r="D13" i="44"/>
  <c r="G13" i="44"/>
  <c r="E11" i="44"/>
  <c r="C12" i="44"/>
  <c r="F11" i="44"/>
  <c r="H9" i="44"/>
  <c r="I10" i="44"/>
  <c r="G9" i="44"/>
  <c r="H10" i="44"/>
  <c r="F9" i="44"/>
  <c r="I9" i="44"/>
  <c r="C11" i="44"/>
  <c r="D12" i="44"/>
  <c r="E12" i="44"/>
  <c r="G11" i="44"/>
  <c r="H11" i="44"/>
  <c r="I13" i="44"/>
  <c r="G12" i="44"/>
  <c r="H13" i="44"/>
  <c r="F12" i="44"/>
  <c r="I11" i="44"/>
  <c r="D9" i="44"/>
  <c r="J28" i="34"/>
  <c r="J29" i="34"/>
  <c r="R29" i="34" s="1"/>
  <c r="C10" i="15" s="1"/>
  <c r="P32" i="34"/>
  <c r="X32" i="34" s="1"/>
  <c r="I13" i="15" s="1"/>
  <c r="O32" i="34"/>
  <c r="W32" i="34" s="1"/>
  <c r="H13" i="15" s="1"/>
  <c r="N32" i="34"/>
  <c r="V32" i="34" s="1"/>
  <c r="G13" i="15" s="1"/>
  <c r="M32" i="34"/>
  <c r="U32" i="34" s="1"/>
  <c r="F13" i="15" s="1"/>
  <c r="L32" i="34"/>
  <c r="T32" i="34" s="1"/>
  <c r="E13" i="15" s="1"/>
  <c r="K32" i="34"/>
  <c r="S32" i="34" s="1"/>
  <c r="D13" i="15" s="1"/>
  <c r="P31" i="34"/>
  <c r="X31" i="34" s="1"/>
  <c r="I12" i="15" s="1"/>
  <c r="O31" i="34"/>
  <c r="W31" i="34" s="1"/>
  <c r="H12" i="15" s="1"/>
  <c r="N31" i="34"/>
  <c r="V31" i="34" s="1"/>
  <c r="G12" i="15" s="1"/>
  <c r="M31" i="34"/>
  <c r="U31" i="34" s="1"/>
  <c r="F12" i="15" s="1"/>
  <c r="L31" i="34"/>
  <c r="T31" i="34" s="1"/>
  <c r="E12" i="15" s="1"/>
  <c r="K31" i="34"/>
  <c r="S31" i="34" s="1"/>
  <c r="D12" i="15" s="1"/>
  <c r="P30" i="34"/>
  <c r="X30" i="34" s="1"/>
  <c r="I11" i="15" s="1"/>
  <c r="O30" i="34"/>
  <c r="W30" i="34" s="1"/>
  <c r="H11" i="15" s="1"/>
  <c r="N30" i="34"/>
  <c r="V30" i="34" s="1"/>
  <c r="G11" i="15" s="1"/>
  <c r="M30" i="34"/>
  <c r="U30" i="34" s="1"/>
  <c r="F11" i="15" s="1"/>
  <c r="L30" i="34"/>
  <c r="T30" i="34" s="1"/>
  <c r="E11" i="15" s="1"/>
  <c r="K30" i="34"/>
  <c r="S30" i="34" s="1"/>
  <c r="D11" i="15" s="1"/>
  <c r="C30" i="34"/>
  <c r="D30" i="34"/>
  <c r="E30" i="34"/>
  <c r="F30" i="34"/>
  <c r="G30" i="34"/>
  <c r="H30" i="34"/>
  <c r="C31" i="34"/>
  <c r="D31" i="34"/>
  <c r="E31" i="34"/>
  <c r="F31" i="34"/>
  <c r="G31" i="34"/>
  <c r="H31" i="34"/>
  <c r="C32" i="34"/>
  <c r="D32" i="34"/>
  <c r="E32" i="34"/>
  <c r="F32" i="34"/>
  <c r="G32" i="34"/>
  <c r="H32" i="34"/>
  <c r="B32" i="34"/>
  <c r="B31" i="34"/>
  <c r="B30" i="34"/>
  <c r="A16" i="30"/>
  <c r="A8" i="30"/>
  <c r="A7" i="30"/>
  <c r="A9" i="40"/>
  <c r="A10" i="40"/>
  <c r="A11" i="40"/>
  <c r="A14" i="43"/>
  <c r="A13" i="43"/>
  <c r="A12" i="43"/>
  <c r="A11" i="43"/>
  <c r="A10" i="43"/>
  <c r="A9" i="43"/>
  <c r="A8" i="43"/>
  <c r="A7" i="43"/>
  <c r="C5" i="43"/>
  <c r="A14" i="42"/>
  <c r="A13" i="42"/>
  <c r="A12" i="42"/>
  <c r="A11" i="42"/>
  <c r="A10" i="42"/>
  <c r="A9" i="42"/>
  <c r="A8" i="42"/>
  <c r="A7" i="42"/>
  <c r="C5" i="42"/>
  <c r="A14" i="41"/>
  <c r="A13" i="41"/>
  <c r="A12" i="41"/>
  <c r="A11" i="41"/>
  <c r="A10" i="41"/>
  <c r="A9" i="41"/>
  <c r="A8" i="41"/>
  <c r="A7" i="41"/>
  <c r="C5" i="41"/>
  <c r="A14" i="40"/>
  <c r="A13" i="40"/>
  <c r="A12" i="40"/>
  <c r="A8" i="40"/>
  <c r="A7" i="40"/>
  <c r="C5" i="40"/>
  <c r="A14" i="39"/>
  <c r="A13" i="39"/>
  <c r="A12" i="39"/>
  <c r="A11" i="39"/>
  <c r="A10" i="39"/>
  <c r="A9" i="39"/>
  <c r="A8" i="39"/>
  <c r="A7" i="39"/>
  <c r="C5" i="39"/>
  <c r="A14" i="38"/>
  <c r="A13" i="38"/>
  <c r="A12" i="38"/>
  <c r="A11" i="38"/>
  <c r="A10" i="38"/>
  <c r="A9" i="38"/>
  <c r="A8" i="38"/>
  <c r="A7" i="38"/>
  <c r="C5" i="38"/>
  <c r="S23" i="34"/>
  <c r="C15" i="38" s="1"/>
  <c r="D15" i="38" s="1"/>
  <c r="T23" i="34"/>
  <c r="C15" i="39" s="1"/>
  <c r="D15" i="39" s="1"/>
  <c r="U23" i="34"/>
  <c r="C15" i="40" s="1"/>
  <c r="D15" i="40" s="1"/>
  <c r="V23" i="34"/>
  <c r="C15" i="41" s="1"/>
  <c r="W23" i="34"/>
  <c r="C15" i="42" s="1"/>
  <c r="D15" i="42" s="1"/>
  <c r="X23" i="34"/>
  <c r="C15" i="43" s="1"/>
  <c r="D15" i="43" s="1"/>
  <c r="R23" i="34"/>
  <c r="C15" i="9" s="1"/>
  <c r="C23" i="34"/>
  <c r="B43" i="34" s="1"/>
  <c r="D23" i="34"/>
  <c r="E23" i="34"/>
  <c r="F23" i="34"/>
  <c r="G23" i="34"/>
  <c r="H23" i="34"/>
  <c r="B23" i="34"/>
  <c r="B17" i="34"/>
  <c r="A8" i="9"/>
  <c r="A9" i="9"/>
  <c r="A10" i="9"/>
  <c r="A11" i="9"/>
  <c r="A12" i="9"/>
  <c r="A13" i="9"/>
  <c r="A14" i="9"/>
  <c r="A7" i="9"/>
  <c r="C5" i="9"/>
  <c r="K15" i="34"/>
  <c r="S15" i="34" s="1"/>
  <c r="C7" i="38" s="1"/>
  <c r="L15" i="34"/>
  <c r="L17" i="34" s="1"/>
  <c r="T17" i="34" s="1"/>
  <c r="C9" i="39" s="1"/>
  <c r="M18" i="34"/>
  <c r="U18" i="34" s="1"/>
  <c r="E10" i="30" s="1"/>
  <c r="N15" i="34"/>
  <c r="N17" i="34" s="1"/>
  <c r="V17" i="34" s="1"/>
  <c r="C9" i="41" s="1"/>
  <c r="O15" i="34"/>
  <c r="W15" i="34" s="1"/>
  <c r="C7" i="42" s="1"/>
  <c r="P15" i="34"/>
  <c r="P17" i="34" s="1"/>
  <c r="X17" i="34" s="1"/>
  <c r="H9" i="30" s="1"/>
  <c r="K16" i="34"/>
  <c r="S16" i="34" s="1"/>
  <c r="C8" i="38" s="1"/>
  <c r="L16" i="34"/>
  <c r="M16" i="34"/>
  <c r="U16" i="34" s="1"/>
  <c r="C8" i="40" s="1"/>
  <c r="N16" i="34"/>
  <c r="O16" i="34"/>
  <c r="W16" i="34" s="1"/>
  <c r="C8" i="42" s="1"/>
  <c r="P16" i="34"/>
  <c r="K20" i="34"/>
  <c r="S20" i="34" s="1"/>
  <c r="C12" i="38" s="1"/>
  <c r="L20" i="34"/>
  <c r="T20" i="34" s="1"/>
  <c r="I12" i="30" s="1"/>
  <c r="M20" i="34"/>
  <c r="U20" i="34" s="1"/>
  <c r="E12" i="30" s="1"/>
  <c r="N20" i="34"/>
  <c r="V20" i="34" s="1"/>
  <c r="F12" i="30" s="1"/>
  <c r="O20" i="34"/>
  <c r="W20" i="34" s="1"/>
  <c r="G12" i="30" s="1"/>
  <c r="P20" i="34"/>
  <c r="X20" i="34" s="1"/>
  <c r="H12" i="30" s="1"/>
  <c r="K21" i="34"/>
  <c r="S21" i="34" s="1"/>
  <c r="D13" i="30" s="1"/>
  <c r="L21" i="34"/>
  <c r="T21" i="34" s="1"/>
  <c r="I13" i="30" s="1"/>
  <c r="M21" i="34"/>
  <c r="U21" i="34" s="1"/>
  <c r="E13" i="30" s="1"/>
  <c r="N21" i="34"/>
  <c r="V21" i="34" s="1"/>
  <c r="C13" i="41" s="1"/>
  <c r="O21" i="34"/>
  <c r="W21" i="34" s="1"/>
  <c r="C13" i="42" s="1"/>
  <c r="P21" i="34"/>
  <c r="X21" i="34" s="1"/>
  <c r="H13" i="30" s="1"/>
  <c r="K22" i="34"/>
  <c r="S22" i="34" s="1"/>
  <c r="D14" i="30" s="1"/>
  <c r="L22" i="34"/>
  <c r="T22" i="34" s="1"/>
  <c r="I14" i="30" s="1"/>
  <c r="M22" i="34"/>
  <c r="U22" i="34" s="1"/>
  <c r="E14" i="30" s="1"/>
  <c r="N22" i="34"/>
  <c r="V22" i="34" s="1"/>
  <c r="F14" i="30" s="1"/>
  <c r="O22" i="34"/>
  <c r="W22" i="34" s="1"/>
  <c r="G14" i="30" s="1"/>
  <c r="P22" i="34"/>
  <c r="X22" i="34" s="1"/>
  <c r="H14" i="30" s="1"/>
  <c r="J16" i="34"/>
  <c r="J20" i="34"/>
  <c r="R20" i="34" s="1"/>
  <c r="C12" i="9" s="1"/>
  <c r="J21" i="34"/>
  <c r="R21" i="34" s="1"/>
  <c r="C13" i="9" s="1"/>
  <c r="J22" i="34"/>
  <c r="R22" i="34" s="1"/>
  <c r="C14" i="9" s="1"/>
  <c r="J15" i="34"/>
  <c r="J17" i="34" s="1"/>
  <c r="R17" i="34" s="1"/>
  <c r="C9" i="9" s="1"/>
  <c r="E17" i="34"/>
  <c r="F17" i="34"/>
  <c r="G17" i="34"/>
  <c r="H17" i="34"/>
  <c r="E18" i="34"/>
  <c r="F18" i="34"/>
  <c r="G18" i="34"/>
  <c r="H18" i="34"/>
  <c r="E19" i="34"/>
  <c r="F19" i="34"/>
  <c r="G19" i="34"/>
  <c r="H19" i="34"/>
  <c r="D17" i="34"/>
  <c r="D18" i="34"/>
  <c r="D19" i="34"/>
  <c r="C17" i="34"/>
  <c r="C18" i="34"/>
  <c r="C19" i="34"/>
  <c r="B19" i="34"/>
  <c r="B18" i="34"/>
  <c r="P19" i="34" l="1"/>
  <c r="X19" i="34" s="1"/>
  <c r="C11" i="43" s="1"/>
  <c r="L19" i="34"/>
  <c r="T19" i="34" s="1"/>
  <c r="C11" i="39" s="1"/>
  <c r="J43" i="34"/>
  <c r="R43" i="34" s="1"/>
  <c r="B59" i="34"/>
  <c r="B71" i="34" s="1"/>
  <c r="B81" i="34" s="1"/>
  <c r="N19" i="34"/>
  <c r="V19" i="34" s="1"/>
  <c r="F11" i="30" s="1"/>
  <c r="J30" i="34"/>
  <c r="R30" i="34" s="1"/>
  <c r="C11" i="15" s="1"/>
  <c r="R28" i="34"/>
  <c r="J31" i="34"/>
  <c r="R31" i="34" s="1"/>
  <c r="C12" i="15" s="1"/>
  <c r="J32" i="34"/>
  <c r="R32" i="34" s="1"/>
  <c r="C13" i="15" s="1"/>
  <c r="J19" i="34"/>
  <c r="R19" i="34" s="1"/>
  <c r="C11" i="9" s="1"/>
  <c r="R16" i="34"/>
  <c r="C8" i="9" s="1"/>
  <c r="X16" i="34"/>
  <c r="C8" i="43" s="1"/>
  <c r="T16" i="34"/>
  <c r="C8" i="39" s="1"/>
  <c r="V15" i="34"/>
  <c r="C7" i="41" s="1"/>
  <c r="M17" i="34"/>
  <c r="U17" i="34" s="1"/>
  <c r="C9" i="40" s="1"/>
  <c r="J18" i="34"/>
  <c r="R18" i="34" s="1"/>
  <c r="C10" i="9" s="1"/>
  <c r="N18" i="34"/>
  <c r="V18" i="34" s="1"/>
  <c r="F10" i="30" s="1"/>
  <c r="K19" i="34"/>
  <c r="S19" i="34" s="1"/>
  <c r="D11" i="30" s="1"/>
  <c r="O19" i="34"/>
  <c r="W19" i="34" s="1"/>
  <c r="G11" i="30" s="1"/>
  <c r="R15" i="34"/>
  <c r="C7" i="9" s="1"/>
  <c r="U15" i="34"/>
  <c r="C7" i="40" s="1"/>
  <c r="K18" i="34"/>
  <c r="S18" i="34" s="1"/>
  <c r="C10" i="38" s="1"/>
  <c r="O18" i="34"/>
  <c r="W18" i="34" s="1"/>
  <c r="G10" i="30" s="1"/>
  <c r="V16" i="34"/>
  <c r="C8" i="41" s="1"/>
  <c r="X15" i="34"/>
  <c r="C7" i="43" s="1"/>
  <c r="T15" i="34"/>
  <c r="C7" i="39" s="1"/>
  <c r="K17" i="34"/>
  <c r="S17" i="34" s="1"/>
  <c r="D9" i="30" s="1"/>
  <c r="O17" i="34"/>
  <c r="W17" i="34" s="1"/>
  <c r="C9" i="42" s="1"/>
  <c r="L18" i="34"/>
  <c r="T18" i="34" s="1"/>
  <c r="I10" i="30" s="1"/>
  <c r="P18" i="34"/>
  <c r="X18" i="34" s="1"/>
  <c r="H10" i="30" s="1"/>
  <c r="M19" i="34"/>
  <c r="U19" i="34" s="1"/>
  <c r="C11" i="40" s="1"/>
  <c r="H8" i="30"/>
  <c r="D8" i="30"/>
  <c r="C16" i="30"/>
  <c r="B16" i="30" s="1"/>
  <c r="G16" i="30"/>
  <c r="F16" i="30"/>
  <c r="F8" i="30"/>
  <c r="H7" i="30"/>
  <c r="D7" i="30"/>
  <c r="I16" i="30"/>
  <c r="E16" i="30"/>
  <c r="H16" i="30"/>
  <c r="D16" i="30"/>
  <c r="D15" i="41"/>
  <c r="B15" i="41"/>
  <c r="C12" i="39"/>
  <c r="C12" i="40"/>
  <c r="C12" i="41"/>
  <c r="C14" i="43"/>
  <c r="C14" i="30"/>
  <c r="D12" i="30"/>
  <c r="G13" i="30"/>
  <c r="C9" i="30"/>
  <c r="C14" i="38"/>
  <c r="C14" i="42"/>
  <c r="C13" i="43"/>
  <c r="C9" i="43"/>
  <c r="C13" i="30"/>
  <c r="F13" i="30"/>
  <c r="F9" i="30"/>
  <c r="C13" i="38"/>
  <c r="C14" i="39"/>
  <c r="C14" i="40"/>
  <c r="C10" i="40"/>
  <c r="C14" i="41"/>
  <c r="C12" i="43"/>
  <c r="I9" i="30"/>
  <c r="C13" i="39"/>
  <c r="C13" i="40"/>
  <c r="C12" i="42"/>
  <c r="C12" i="30"/>
  <c r="B15" i="43"/>
  <c r="B15" i="42"/>
  <c r="B15" i="40"/>
  <c r="B15" i="39"/>
  <c r="B15" i="38"/>
  <c r="D15" i="9"/>
  <c r="B15" i="9"/>
  <c r="H11" i="30" l="1"/>
  <c r="I11" i="30"/>
  <c r="C24" i="15"/>
  <c r="F18" i="48"/>
  <c r="C18" i="48"/>
  <c r="D18" i="48"/>
  <c r="E18" i="48"/>
  <c r="C9" i="15"/>
  <c r="C11" i="41"/>
  <c r="I8" i="30"/>
  <c r="G9" i="30"/>
  <c r="C7" i="30"/>
  <c r="C10" i="42"/>
  <c r="E9" i="30"/>
  <c r="C11" i="30"/>
  <c r="C11" i="42"/>
  <c r="C8" i="30"/>
  <c r="C10" i="41"/>
  <c r="C11" i="38"/>
  <c r="C10" i="43"/>
  <c r="E7" i="30"/>
  <c r="G8" i="30"/>
  <c r="C10" i="30"/>
  <c r="D10" i="30"/>
  <c r="G7" i="30"/>
  <c r="E8" i="30"/>
  <c r="I7" i="30"/>
  <c r="C9" i="38"/>
  <c r="E11" i="30"/>
  <c r="F7" i="30"/>
  <c r="C10" i="39"/>
  <c r="D15" i="30"/>
  <c r="E15" i="30"/>
  <c r="F15" i="30"/>
  <c r="G15" i="30"/>
  <c r="H15" i="30"/>
  <c r="I15" i="30"/>
  <c r="C15" i="30"/>
  <c r="E10" i="26" l="1"/>
  <c r="D10" i="26"/>
  <c r="C10" i="26"/>
  <c r="F10" i="20" l="1"/>
  <c r="E10" i="20"/>
  <c r="D10" i="20"/>
  <c r="C10" i="20"/>
  <c r="S43" i="34" l="1"/>
  <c r="D24" i="15" s="1"/>
</calcChain>
</file>

<file path=xl/sharedStrings.xml><?xml version="1.0" encoding="utf-8"?>
<sst xmlns="http://schemas.openxmlformats.org/spreadsheetml/2006/main" count="414" uniqueCount="166">
  <si>
    <t>Equal emissions per-person in 2050</t>
  </si>
  <si>
    <t>Equal effort based on historical responsibility</t>
  </si>
  <si>
    <t>Equal reduction from business as usual</t>
  </si>
  <si>
    <t>Per cent change on 1990 levels</t>
  </si>
  <si>
    <t>Fair share indicator</t>
  </si>
  <si>
    <r>
      <rPr>
        <b/>
        <sz val="11"/>
        <color theme="1"/>
        <rFont val="Arial"/>
        <family val="2"/>
      </rPr>
      <t>Source:</t>
    </r>
    <r>
      <rPr>
        <sz val="11"/>
        <color theme="1"/>
        <rFont val="Arial"/>
        <family val="2"/>
      </rPr>
      <t xml:space="preserve"> Ministry for the Environment</t>
    </r>
  </si>
  <si>
    <t>Figure 1: New Zealand's target equivalent to European Union's target based on fair share indicators</t>
  </si>
  <si>
    <t>Equal cost - shallow estimate</t>
  </si>
  <si>
    <t>Equal cost - deep estimate</t>
  </si>
  <si>
    <t>Figure 2: New Zealand's target equivalent to the United States' target based on fair share indicators</t>
  </si>
  <si>
    <t>Historical responsibility</t>
  </si>
  <si>
    <t>New Zealand</t>
  </si>
  <si>
    <t>Australia</t>
  </si>
  <si>
    <t>United States</t>
  </si>
  <si>
    <t>European Union</t>
  </si>
  <si>
    <t>Canada</t>
  </si>
  <si>
    <t>Japan</t>
  </si>
  <si>
    <t>Equal cost - Literature #1</t>
  </si>
  <si>
    <t>Equal cost - Literature #2</t>
  </si>
  <si>
    <t>Equal cost - Literature #3</t>
  </si>
  <si>
    <t>Equal cost - Literature #4</t>
  </si>
  <si>
    <t>Temperature rise above pre-industiral levels (degrees Celsius)</t>
  </si>
  <si>
    <t>Baseline - maximum outcome (LIMITS)</t>
  </si>
  <si>
    <t>Baseline - minimum outcome (LIMITS)</t>
  </si>
  <si>
    <t>500 - maximum outcome (LIMITS)</t>
  </si>
  <si>
    <t>500 - minimum outcome (LIMITS)</t>
  </si>
  <si>
    <t>Actual target</t>
  </si>
  <si>
    <t>Comparability paper: What is each country's fair share in a pathway towards 2 degrees Celsius?</t>
  </si>
  <si>
    <t>Comparability paper: What happens to temperature rise in the modelled 2 degrees scenario?</t>
  </si>
  <si>
    <t>United Kingdom</t>
  </si>
  <si>
    <t>Equal cost - Literature #5</t>
  </si>
  <si>
    <t>Equal cost - Literature #6</t>
  </si>
  <si>
    <t>Equal cost - Literature #7</t>
  </si>
  <si>
    <t>Equal cost - Literature #8</t>
  </si>
  <si>
    <r>
      <t xml:space="preserve">Notes: </t>
    </r>
    <r>
      <rPr>
        <sz val="11"/>
        <color theme="1"/>
        <rFont val="Arial"/>
        <family val="2"/>
      </rPr>
      <t>Equal cost results from expert literature may utilise different assumptions or accounting rules to that modelled by the Ministry for the Environment. Estimates by the Ministry for the Environment use data provided by Landcare Research. Expert literature estimates of Japan's target may not reflect the closure of nuclear energy facilities following the Fukushima earthquake in April 2011.</t>
    </r>
  </si>
  <si>
    <t>Equal per capita - Literature #1</t>
  </si>
  <si>
    <t>Equal per capita - Literature #2</t>
  </si>
  <si>
    <t>Equal per capita - Literature #3</t>
  </si>
  <si>
    <t>Equal per capita - Literature #4</t>
  </si>
  <si>
    <t>Equal per capita - Literature #5</t>
  </si>
  <si>
    <t>Equal per capita - Literature #6</t>
  </si>
  <si>
    <t>Equal per capita - shallow estimate</t>
  </si>
  <si>
    <t>Equal per capita - difference between high and low</t>
  </si>
  <si>
    <t>Equal per capita - deep estimate</t>
  </si>
  <si>
    <t>Equal cost</t>
  </si>
  <si>
    <t>Equal per capita</t>
  </si>
  <si>
    <t>Equal reduction from BAU</t>
  </si>
  <si>
    <t>Indicator - deep estimate</t>
  </si>
  <si>
    <t>Indicator - shallow estimate</t>
  </si>
  <si>
    <t>Indicator - difference between high and low</t>
  </si>
  <si>
    <t>Literature estimate #1</t>
  </si>
  <si>
    <t>Literature estimate #2</t>
  </si>
  <si>
    <t>Literature estimate #3</t>
  </si>
  <si>
    <t>Current target level (for 2020)</t>
  </si>
  <si>
    <r>
      <rPr>
        <b/>
        <sz val="11"/>
        <color theme="1"/>
        <rFont val="Arial"/>
        <family val="2"/>
      </rPr>
      <t>Source:</t>
    </r>
    <r>
      <rPr>
        <sz val="11"/>
        <color theme="1"/>
        <rFont val="Arial"/>
        <family val="2"/>
      </rPr>
      <t xml:space="preserve"> Landcare Research, 2015; Kriegler et al., 2013.</t>
    </r>
  </si>
  <si>
    <r>
      <rPr>
        <b/>
        <sz val="11"/>
        <color theme="1"/>
        <rFont val="Arial"/>
        <family val="2"/>
      </rPr>
      <t>Source:</t>
    </r>
    <r>
      <rPr>
        <sz val="11"/>
        <color theme="1"/>
        <rFont val="Arial"/>
        <family val="2"/>
      </rPr>
      <t xml:space="preserve"> Ministry for the Environment; PBL, 2012; United Kingdom Government, 2013, Averchenkova et al., 2014.</t>
    </r>
  </si>
  <si>
    <t>Historical responsibility - shallow estimate</t>
  </si>
  <si>
    <t>Historical responsibility - deep estimate</t>
  </si>
  <si>
    <t>Historical responsibility - Literature #1</t>
  </si>
  <si>
    <t>Historical responsibility - Literature #2</t>
  </si>
  <si>
    <r>
      <rPr>
        <b/>
        <sz val="11"/>
        <color theme="1"/>
        <rFont val="Arial"/>
        <family val="2"/>
      </rPr>
      <t>Source:</t>
    </r>
    <r>
      <rPr>
        <sz val="11"/>
        <color theme="1"/>
        <rFont val="Arial"/>
        <family val="2"/>
      </rPr>
      <t xml:space="preserve"> Ministry for the Environment; Averchenkova et al., 2014.</t>
    </r>
  </si>
  <si>
    <r>
      <t xml:space="preserve">Notes: </t>
    </r>
    <r>
      <rPr>
        <sz val="11"/>
        <color theme="1"/>
        <rFont val="Arial"/>
        <family val="2"/>
      </rPr>
      <t>Business as usual greenhouse gas emissions in 2030 estimated using data provided by Landcare Research and official projections.</t>
    </r>
  </si>
  <si>
    <r>
      <rPr>
        <b/>
        <sz val="11"/>
        <color theme="1"/>
        <rFont val="Arial"/>
        <family val="2"/>
      </rPr>
      <t>Source:</t>
    </r>
    <r>
      <rPr>
        <sz val="11"/>
        <color theme="1"/>
        <rFont val="Arial"/>
        <family val="2"/>
      </rPr>
      <t xml:space="preserve"> Ministry for the Environment; Kriegler et al., 2013; Landcare Research, 2015; United Nations Framework Convention on Climate Change, 2015; Department of the Environment, 2015.</t>
    </r>
  </si>
  <si>
    <t>Equal cost - Literature #9</t>
  </si>
  <si>
    <r>
      <rPr>
        <b/>
        <sz val="11"/>
        <color theme="1"/>
        <rFont val="Arial"/>
        <family val="2"/>
      </rPr>
      <t>Source:</t>
    </r>
    <r>
      <rPr>
        <sz val="11"/>
        <color theme="1"/>
        <rFont val="Arial"/>
        <family val="2"/>
      </rPr>
      <t xml:space="preserve"> Ministry for the Environment; Kriegler et al., 2013; Tavoni et al., 2013; Stern, 2013; Ecofys, 2013; PBL, 2012; Averchenkova, 2014.</t>
    </r>
  </si>
  <si>
    <t>Equal cost - Literature #10</t>
  </si>
  <si>
    <r>
      <t xml:space="preserve">Notes: </t>
    </r>
    <r>
      <rPr>
        <sz val="11"/>
        <color theme="1"/>
        <rFont val="Arial"/>
        <family val="2"/>
      </rPr>
      <t>Literature estimates of New Zealand and Australia's targets taken from PBL (2012) for "Oceania" region. Results from expert literature may utilise different assumptions or accounting rules to that modelled by the Ministry for the Environment.</t>
    </r>
  </si>
  <si>
    <r>
      <t xml:space="preserve">Notes: </t>
    </r>
    <r>
      <rPr>
        <sz val="11"/>
        <color theme="1"/>
        <rFont val="Arial"/>
        <family val="2"/>
      </rPr>
      <t>Results from expert literature may utilise different assumptions or accounting rules to that modelled by the Ministry for the Environment.</t>
    </r>
  </si>
  <si>
    <t>Reduction from business as usual - shallow estimate</t>
  </si>
  <si>
    <t>Reduction from business as usual - deep estimate</t>
  </si>
  <si>
    <r>
      <rPr>
        <b/>
        <sz val="11"/>
        <color theme="1"/>
        <rFont val="Arial"/>
        <family val="2"/>
      </rPr>
      <t>Source:</t>
    </r>
    <r>
      <rPr>
        <sz val="11"/>
        <color theme="1"/>
        <rFont val="Arial"/>
        <family val="2"/>
      </rPr>
      <t xml:space="preserve"> Ministry for the Environment; PBL, 2012.</t>
    </r>
  </si>
  <si>
    <r>
      <rPr>
        <b/>
        <sz val="11"/>
        <color theme="1"/>
        <rFont val="Arial"/>
        <family val="2"/>
      </rPr>
      <t>Source:</t>
    </r>
    <r>
      <rPr>
        <sz val="11"/>
        <color theme="1"/>
        <rFont val="Arial"/>
        <family val="2"/>
      </rPr>
      <t xml:space="preserve"> Ministry for the Environment; Zhang et al., 2014; PBL, 2012; Averchenkova, 2014.</t>
    </r>
  </si>
  <si>
    <t>Comparability paper: What is New Zealand's fair share in a pathway towards 2 degrees Celsius?</t>
  </si>
  <si>
    <t>Comparability paper: What is China's fair share in a pathway towards 2 degrees Celsius?</t>
  </si>
  <si>
    <r>
      <rPr>
        <b/>
        <sz val="11"/>
        <color theme="1"/>
        <rFont val="Arial"/>
        <family val="2"/>
      </rPr>
      <t>Source:</t>
    </r>
    <r>
      <rPr>
        <sz val="11"/>
        <color theme="1"/>
        <rFont val="Arial"/>
        <family val="2"/>
      </rPr>
      <t xml:space="preserve"> Ministry for the Environment.</t>
    </r>
  </si>
  <si>
    <t>450 - maximum outcome (LIMITS)</t>
  </si>
  <si>
    <t>450 - minimum outcome (LIMITS)</t>
  </si>
  <si>
    <t>NZIAMS - 450</t>
  </si>
  <si>
    <t>NZIAMS - 500</t>
  </si>
  <si>
    <t>NZIAMS - Business as usual</t>
  </si>
  <si>
    <r>
      <t xml:space="preserve">Notes: </t>
    </r>
    <r>
      <rPr>
        <sz val="11"/>
        <color theme="1"/>
        <rFont val="Arial"/>
        <family val="2"/>
      </rPr>
      <t xml:space="preserve">Temperature ranges from the LIMITS study (Kriegler et al., 2013) represent the range of median temperature outcomes from each model. Incorporating climate system uncertainties would result in a wider range of temperature outcomes for each scenario. The LIMITS - 500 scenarios correspond with a 34 to 59 per cent chance of exceeding 2 degrees Celsisus over the century. The LIMITS - 450 scenarios correspond with a 21 to 41 per cent chance of exceeding 2 degrees Ceslsius over the century. </t>
    </r>
  </si>
  <si>
    <t>Country X</t>
  </si>
  <si>
    <t>Country Y</t>
  </si>
  <si>
    <t>Country Z</t>
  </si>
  <si>
    <t>Figure 6: New Zealand's target equivalent to Japan's target based on fair share indicators</t>
  </si>
  <si>
    <t>Figure 5: New Zealand's target equivalent to Canada's target based on fair share indicators</t>
  </si>
  <si>
    <t>Figure 4: New Zealand's target equivalent to Australia's target based on fair share indicators</t>
  </si>
  <si>
    <t>Figure 3: New Zealand's target equivalent to China's target based on fair share indicators</t>
  </si>
  <si>
    <t>Figure 7: New Zealand's target equivalent to the United Kingdom's target based on fair share indicators</t>
  </si>
  <si>
    <t>China</t>
  </si>
  <si>
    <t>Figure 9: Global mean temperature rise above pre-industrial levels in modelled scenario</t>
  </si>
  <si>
    <t>Figure 10: Example presentation of target consistent with 2 degrees Celsius</t>
  </si>
  <si>
    <t>Figure 11: Equal cost emissions reduction targets towards 2 degrees Celsius</t>
  </si>
  <si>
    <t>Figure 12: Equal per-capita emissions in 2050 towards 2 degrees Celsius</t>
  </si>
  <si>
    <t>Figure 13: Effort based on historical responsibility towards 2 degrees Celsius</t>
  </si>
  <si>
    <t>Figure 14: Equal reduction from business as usual towards 2 degrees Celsius</t>
  </si>
  <si>
    <t>Figure 15: Emissions reduction targets towards 2 degrees Celsius for China</t>
  </si>
  <si>
    <t>Figure 16: Emissions reduction targets towards 2 degrees Celsius for New Zealand</t>
  </si>
  <si>
    <t>Price path - base</t>
  </si>
  <si>
    <t>Price path - 1</t>
  </si>
  <si>
    <t>Price path - 2</t>
  </si>
  <si>
    <t>Price path - 3</t>
  </si>
  <si>
    <t>Price path - 4</t>
  </si>
  <si>
    <t>Price path - 5</t>
  </si>
  <si>
    <t>Price path - 6</t>
  </si>
  <si>
    <t>Price path - 7</t>
  </si>
  <si>
    <t>Price path - 8</t>
  </si>
  <si>
    <t>Price path - 9</t>
  </si>
  <si>
    <t>Price path - 10</t>
  </si>
  <si>
    <r>
      <rPr>
        <b/>
        <sz val="11"/>
        <color theme="1"/>
        <rFont val="Arial"/>
        <family val="2"/>
      </rPr>
      <t>Source:</t>
    </r>
    <r>
      <rPr>
        <sz val="11"/>
        <color theme="1"/>
        <rFont val="Arial"/>
        <family val="2"/>
      </rPr>
      <t xml:space="preserve"> Landcare Research, 2015.</t>
    </r>
  </si>
  <si>
    <t>Year</t>
  </si>
  <si>
    <t>Figure 16: Carbon price scenarios used to generate abatement and abatement costs</t>
  </si>
  <si>
    <t>Carbon price per tonne of CO2-e (2012 NZD)</t>
  </si>
  <si>
    <t>Figure 8: New Zealand's target equivalent to other countries' targets based on fair share indicators</t>
  </si>
  <si>
    <t>Median indicator - (Historical responsibility, reduction from BAU, per person)</t>
  </si>
  <si>
    <t>Equal cost - low estimate</t>
  </si>
  <si>
    <t>Figure 1</t>
  </si>
  <si>
    <t>Figure 2</t>
  </si>
  <si>
    <t>Figure 3</t>
  </si>
  <si>
    <t>Figure 4</t>
  </si>
  <si>
    <t>Figure 5</t>
  </si>
  <si>
    <t>Figure 6</t>
  </si>
  <si>
    <t>Figure 7</t>
  </si>
  <si>
    <t>Emissions used to convert target reference year (Gg CO2-e)</t>
  </si>
  <si>
    <t>Per cent change on 2005 levels</t>
  </si>
  <si>
    <t>Selected values for graph</t>
  </si>
  <si>
    <t>Equal cost - chart blank</t>
  </si>
  <si>
    <t>Equal cost - chart negative value</t>
  </si>
  <si>
    <t>Equal cost - chart positive value</t>
  </si>
  <si>
    <t>1990 levels</t>
  </si>
  <si>
    <t>2005 levels</t>
  </si>
  <si>
    <t>Reference year for presentation of targets</t>
  </si>
  <si>
    <t>Comparability paper: What is New Zealand's fair share relative to other countries?</t>
  </si>
  <si>
    <t>Equal cost - high estimate</t>
  </si>
  <si>
    <t>New Zealand 2030 INDC</t>
  </si>
  <si>
    <r>
      <t xml:space="preserve">Notes: </t>
    </r>
    <r>
      <rPr>
        <sz val="11"/>
        <color theme="1"/>
        <rFont val="Arial"/>
        <family val="2"/>
      </rPr>
      <t>Indicators are presented as a range, with dark orange signifying a target level roughly consistent with the “500” scenario of Kriegler et al., (2013), and light orange signifying a target level roughly consistent with the “450” scenario of Kriegler et al. Actual announced targets are indicated with a light-blue diamond.</t>
    </r>
  </si>
  <si>
    <t>Comparison against other countries</t>
  </si>
  <si>
    <t>Figure 11 - Equal cost</t>
  </si>
  <si>
    <t>Figure 12 - per capita</t>
  </si>
  <si>
    <t>Equal per capita - chart blank</t>
  </si>
  <si>
    <t>Equal per capita - chart positive value</t>
  </si>
  <si>
    <t>Equal per capita - chart negative value</t>
  </si>
  <si>
    <t>Historical responsibility - chart blank</t>
  </si>
  <si>
    <t>Historical responsibility - chart positive value</t>
  </si>
  <si>
    <t>Historical responsibility - chart negative value</t>
  </si>
  <si>
    <t>Figure 13 - historical responsibility</t>
  </si>
  <si>
    <t>Figure 14 - reduction from BAU</t>
  </si>
  <si>
    <t>Reduction from BAU - chart blank</t>
  </si>
  <si>
    <t>Reduction from BAU - chart positive value</t>
  </si>
  <si>
    <t>Reduction from BAU - chart negative value</t>
  </si>
  <si>
    <t>Indicator - chart blank</t>
  </si>
  <si>
    <t>Indicator - chart positive value</t>
  </si>
  <si>
    <t>Indicator - chart negative value</t>
  </si>
  <si>
    <t>Figure 16 - New Zealand all indicators</t>
  </si>
  <si>
    <t>Actual or estimated target</t>
  </si>
  <si>
    <r>
      <t xml:space="preserve">Notes: </t>
    </r>
    <r>
      <rPr>
        <sz val="11"/>
        <color theme="1"/>
        <rFont val="Arial"/>
        <family val="2"/>
      </rPr>
      <t>Estimates from the Ministry for the Environment for carbon dioxide only, results from expert literature may utilise different assumptions or accounting rules to that modelled by the Ministry for the Environment. Estimates only provided for 1990 reference year.</t>
    </r>
  </si>
  <si>
    <t>Estimated target</t>
  </si>
  <si>
    <t>New Zealand 2020 target</t>
  </si>
  <si>
    <r>
      <t xml:space="preserve">Notes: </t>
    </r>
    <r>
      <rPr>
        <sz val="11"/>
        <color theme="1"/>
        <rFont val="Arial"/>
        <family val="2"/>
      </rPr>
      <t>2020 target level is 5 per cent below 1990 levels by 2020. Equal per capita indicator assumes that New Zealand gains credit (debit) for its QELRO target emissions from 2013-2020 if these are under (over) its allocated greenhouse gas emissions.</t>
    </r>
  </si>
  <si>
    <t>Comparability paper: How are comparability indicators generated?</t>
  </si>
  <si>
    <r>
      <t>Note</t>
    </r>
    <r>
      <rPr>
        <sz val="11"/>
        <color theme="1"/>
        <rFont val="Calibri"/>
        <family val="2"/>
        <scheme val="minor"/>
      </rPr>
      <t>:</t>
    </r>
  </si>
  <si>
    <t>This button controls whether targets are shown relative to emissions levels in the year 1990 or 2005.</t>
  </si>
  <si>
    <t>This spreadsheet was updated in April 2016 to incorporate the announced Intended Nationally Determined Contributions of Australia and New Zealand. Previous versions excluded this information.</t>
  </si>
  <si>
    <t>USA</t>
  </si>
  <si>
    <t>UK</t>
  </si>
  <si>
    <t>EU</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</si>
</sst>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quot;$&quot;#,##0"/>
    <numFmt numFmtId="166" formatCode="&quot;$&quot;#,##0.00"/>
    <numFmt numFmtId="167" formatCode="_(* #,##0.00_);_(* \(#,##0.00\);_(* &quot;-&quot;??_);_(@_)"/>
    <numFmt numFmtId="168" formatCode="_-* #,##0_-;\-* #,##0_-;_-* &quot;-&quot;??_-;_-@_-"/>
  </numFmts>
  <fonts count="32">
    <font>
      <sz val="11"/>
      <color theme="1"/>
      <name val="Calibri"/>
      <family val="2"/>
      <scheme val="minor"/>
    </font>
    <font>
      <sz val="18"/>
      <color rgb="FF00B0F0"/>
      <name val="Calibri"/>
      <family val="2"/>
    </font>
    <font>
      <sz val="11"/>
      <color theme="1"/>
      <name val="Arial"/>
      <family val="2"/>
    </font>
    <font>
      <b/>
      <sz val="11"/>
      <color theme="1"/>
      <name val="Arial"/>
      <family val="2"/>
    </font>
    <font>
      <b/>
      <sz val="11"/>
      <color theme="1"/>
      <name val="Calibri"/>
      <family val="2"/>
      <scheme val="minor"/>
    </font>
    <font>
      <sz val="11"/>
      <color theme="1"/>
      <name val="Calibri"/>
      <family val="2"/>
      <scheme val="minor"/>
    </font>
    <font>
      <sz val="10"/>
      <color rgb="FF333333"/>
      <name val="Arial Unicode MS"/>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name val="Arial"/>
      <family val="2"/>
    </font>
    <font>
      <sz val="10"/>
      <name val="Arial"/>
      <family val="2"/>
    </font>
    <font>
      <sz val="11"/>
      <color indexed="8"/>
      <name val="Calibri"/>
      <family val="2"/>
    </font>
    <font>
      <sz val="11"/>
      <name val="Calibri"/>
      <family val="2"/>
    </font>
    <font>
      <sz val="10"/>
      <color theme="1"/>
      <name val="Arial"/>
      <family val="2"/>
    </font>
    <font>
      <sz val="12"/>
      <name val="細明朝体"/>
      <family val="3"/>
      <charset val="128"/>
    </font>
    <font>
      <sz val="11"/>
      <color theme="0"/>
      <name val="Arial"/>
      <family val="2"/>
    </font>
    <font>
      <sz val="11"/>
      <color theme="0" tint="-0.14999847407452621"/>
      <name val="Arial"/>
      <family val="2"/>
    </font>
    <font>
      <i/>
      <sz val="11"/>
      <color theme="0" tint="-0.14999847407452621"/>
      <name val="Arial"/>
      <family val="2"/>
    </font>
    <font>
      <i/>
      <sz val="11"/>
      <color theme="0" tint="-0.499984740745262"/>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3">
    <xf numFmtId="0" fontId="0" fillId="0" borderId="0"/>
    <xf numFmtId="44" fontId="5" fillId="0" borderId="0" applyFont="0" applyFill="0" applyBorder="0" applyAlignment="0" applyProtection="0"/>
    <xf numFmtId="43" fontId="5" fillId="0" borderId="0" applyFon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5" fillId="8" borderId="8" applyNumberFormat="0" applyFont="0" applyAlignment="0" applyProtection="0"/>
    <xf numFmtId="0" fontId="20" fillId="0" borderId="0" applyNumberFormat="0" applyFill="0" applyBorder="0" applyAlignment="0" applyProtection="0"/>
    <xf numFmtId="0" fontId="4"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7" fontId="5" fillId="0" borderId="0" applyFont="0" applyFill="0" applyBorder="0" applyAlignment="0" applyProtection="0"/>
    <xf numFmtId="0" fontId="25" fillId="0" borderId="0"/>
    <xf numFmtId="0" fontId="24" fillId="0" borderId="0"/>
    <xf numFmtId="0" fontId="23" fillId="0" borderId="0"/>
    <xf numFmtId="0" fontId="26" fillId="0" borderId="0"/>
    <xf numFmtId="43" fontId="5" fillId="0" borderId="0" applyFont="0" applyFill="0" applyBorder="0" applyAlignment="0" applyProtection="0"/>
    <xf numFmtId="167" fontId="5" fillId="0" borderId="0" applyFont="0" applyFill="0" applyBorder="0" applyAlignment="0" applyProtection="0"/>
    <xf numFmtId="0" fontId="5" fillId="0" borderId="0"/>
    <xf numFmtId="0" fontId="27" fillId="0" borderId="0"/>
  </cellStyleXfs>
  <cellXfs count="137">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wrapText="1"/>
    </xf>
    <xf numFmtId="1" fontId="2" fillId="0" borderId="0" xfId="0" applyNumberFormat="1" applyFont="1" applyAlignment="1">
      <alignment wrapText="1"/>
    </xf>
    <xf numFmtId="1" fontId="2" fillId="0" borderId="0" xfId="0" applyNumberFormat="1" applyFont="1"/>
    <xf numFmtId="164" fontId="2" fillId="0" borderId="0" xfId="0" applyNumberFormat="1" applyFont="1"/>
    <xf numFmtId="9" fontId="2" fillId="0" borderId="0" xfId="0" applyNumberFormat="1" applyFont="1"/>
    <xf numFmtId="1" fontId="0" fillId="0" borderId="0" xfId="0" applyNumberFormat="1" applyFont="1"/>
    <xf numFmtId="0" fontId="0" fillId="0" borderId="0" xfId="0" applyFont="1"/>
    <xf numFmtId="1" fontId="0" fillId="0" borderId="0" xfId="0" applyNumberFormat="1"/>
    <xf numFmtId="165" fontId="2" fillId="0" borderId="0" xfId="0" applyNumberFormat="1" applyFont="1"/>
    <xf numFmtId="165" fontId="2" fillId="0" borderId="0" xfId="0" applyNumberFormat="1" applyFont="1" applyAlignment="1">
      <alignment horizontal="center" vertical="center"/>
    </xf>
    <xf numFmtId="9" fontId="2" fillId="0" borderId="0" xfId="0" applyNumberFormat="1" applyFont="1" applyAlignment="1">
      <alignment horizontal="center" vertical="center"/>
    </xf>
    <xf numFmtId="14" fontId="3" fillId="0" borderId="0" xfId="0" applyNumberFormat="1" applyFont="1"/>
    <xf numFmtId="0" fontId="3" fillId="0" borderId="0" xfId="0" applyFont="1" applyAlignment="1">
      <alignment horizontal="center" vertical="center"/>
    </xf>
    <xf numFmtId="10" fontId="2" fillId="0" borderId="0" xfId="0" applyNumberFormat="1" applyFont="1"/>
    <xf numFmtId="0" fontId="2" fillId="0" borderId="0" xfId="0" applyFont="1" applyAlignment="1">
      <alignment horizontal="center" vertical="center"/>
    </xf>
    <xf numFmtId="0" fontId="0" fillId="0" borderId="0" xfId="0" applyAlignment="1">
      <alignment shrinkToFit="1"/>
    </xf>
    <xf numFmtId="0" fontId="2" fillId="0" borderId="0" xfId="0" applyFont="1" applyAlignment="1">
      <alignment horizontal="center" vertical="center" shrinkToFit="1"/>
    </xf>
    <xf numFmtId="0" fontId="2" fillId="0" borderId="0" xfId="0" applyFont="1" applyAlignment="1">
      <alignment shrinkToFit="1"/>
    </xf>
    <xf numFmtId="9" fontId="2" fillId="0" borderId="0" xfId="0" applyNumberFormat="1" applyFont="1" applyAlignment="1">
      <alignment horizontal="center" vertical="center" shrinkToFit="1"/>
    </xf>
    <xf numFmtId="1" fontId="2" fillId="0" borderId="0" xfId="0" applyNumberFormat="1" applyFont="1" applyAlignment="1">
      <alignment shrinkToFit="1"/>
    </xf>
    <xf numFmtId="9" fontId="2" fillId="0" borderId="0" xfId="0" applyNumberFormat="1" applyFont="1" applyAlignment="1">
      <alignment shrinkToFit="1"/>
    </xf>
    <xf numFmtId="164" fontId="2" fillId="0" borderId="0" xfId="0" applyNumberFormat="1" applyFont="1" applyAlignment="1">
      <alignment horizontal="center" vertical="center" shrinkToFit="1"/>
    </xf>
    <xf numFmtId="164" fontId="2" fillId="0" borderId="0" xfId="0" applyNumberFormat="1" applyFont="1" applyAlignment="1">
      <alignment horizontal="center" shrinkToFit="1"/>
    </xf>
    <xf numFmtId="0" fontId="2" fillId="0" borderId="0" xfId="0" applyFont="1" applyAlignment="1">
      <alignment horizontal="center"/>
    </xf>
    <xf numFmtId="0" fontId="2" fillId="0" borderId="0" xfId="0" applyFont="1" applyAlignment="1">
      <alignment horizontal="left" vertical="center"/>
    </xf>
    <xf numFmtId="164" fontId="2" fillId="0" borderId="0" xfId="0" applyNumberFormat="1" applyFont="1" applyAlignment="1">
      <alignment horizontal="center" vertical="center"/>
    </xf>
    <xf numFmtId="0" fontId="4" fillId="0" borderId="0" xfId="0" applyFont="1" applyAlignment="1">
      <alignment vertical="center"/>
    </xf>
    <xf numFmtId="166" fontId="0" fillId="0" borderId="0" xfId="1" applyNumberFormat="1" applyFont="1" applyBorder="1" applyAlignment="1">
      <alignment horizontal="center"/>
    </xf>
    <xf numFmtId="0" fontId="0" fillId="0" borderId="0" xfId="0" applyBorder="1" applyAlignment="1">
      <alignment horizontal="left"/>
    </xf>
    <xf numFmtId="14" fontId="2" fillId="0" borderId="0" xfId="0" applyNumberFormat="1" applyFont="1"/>
    <xf numFmtId="0" fontId="2" fillId="0" borderId="0" xfId="0" applyFont="1" applyBorder="1" applyAlignment="1">
      <alignment horizontal="center"/>
    </xf>
    <xf numFmtId="165" fontId="2" fillId="0" borderId="0" xfId="0" applyNumberFormat="1" applyFont="1" applyBorder="1"/>
    <xf numFmtId="1" fontId="2" fillId="0" borderId="0" xfId="0" applyNumberFormat="1" applyFont="1" applyBorder="1"/>
    <xf numFmtId="0" fontId="6" fillId="0" borderId="0" xfId="0" applyFont="1" applyAlignment="1">
      <alignment vertical="center"/>
    </xf>
    <xf numFmtId="9" fontId="22" fillId="0" borderId="0" xfId="0" applyNumberFormat="1" applyFont="1" applyAlignment="1">
      <alignment horizontal="center" vertical="center"/>
    </xf>
    <xf numFmtId="0" fontId="2" fillId="0" borderId="21" xfId="0" applyFont="1" applyBorder="1" applyAlignment="1">
      <alignment horizontal="center" vertical="center"/>
    </xf>
    <xf numFmtId="9" fontId="22" fillId="0" borderId="10" xfId="0" applyNumberFormat="1" applyFont="1" applyBorder="1" applyAlignment="1">
      <alignment horizontal="center" vertical="center"/>
    </xf>
    <xf numFmtId="0" fontId="2" fillId="0" borderId="10" xfId="0" applyFont="1" applyBorder="1" applyAlignment="1">
      <alignment horizontal="center" vertical="center"/>
    </xf>
    <xf numFmtId="9" fontId="22" fillId="0" borderId="16" xfId="0" applyNumberFormat="1" applyFont="1" applyBorder="1" applyAlignment="1">
      <alignment horizontal="center" vertical="center"/>
    </xf>
    <xf numFmtId="9" fontId="28" fillId="0" borderId="0" xfId="0" applyNumberFormat="1" applyFont="1" applyAlignment="1">
      <alignment horizontal="center" vertical="center"/>
    </xf>
    <xf numFmtId="0" fontId="21" fillId="0" borderId="0" xfId="0" applyFont="1"/>
    <xf numFmtId="9" fontId="22" fillId="0" borderId="0" xfId="0" applyNumberFormat="1" applyFont="1" applyBorder="1" applyAlignment="1">
      <alignment horizontal="center" vertical="center"/>
    </xf>
    <xf numFmtId="0" fontId="0" fillId="0" borderId="0" xfId="0"/>
    <xf numFmtId="0" fontId="4" fillId="0" borderId="0" xfId="0" applyFont="1"/>
    <xf numFmtId="165" fontId="29" fillId="0" borderId="0" xfId="0" applyNumberFormat="1" applyFont="1"/>
    <xf numFmtId="9" fontId="29" fillId="0" borderId="0" xfId="0" applyNumberFormat="1" applyFont="1" applyAlignment="1">
      <alignment horizontal="center" vertical="center"/>
    </xf>
    <xf numFmtId="0" fontId="30" fillId="0" borderId="0" xfId="0" applyFont="1"/>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9" fontId="2" fillId="0" borderId="10" xfId="0" applyNumberFormat="1" applyFont="1" applyBorder="1" applyAlignment="1">
      <alignment horizontal="center" vertical="center"/>
    </xf>
    <xf numFmtId="9" fontId="2" fillId="0" borderId="0" xfId="0" applyNumberFormat="1" applyFont="1" applyBorder="1" applyAlignment="1">
      <alignment horizontal="center" vertical="center"/>
    </xf>
    <xf numFmtId="9" fontId="2" fillId="0" borderId="16" xfId="0" applyNumberFormat="1" applyFont="1" applyBorder="1" applyAlignment="1">
      <alignment horizontal="center" vertical="center"/>
    </xf>
    <xf numFmtId="9" fontId="30" fillId="0" borderId="0" xfId="0" applyNumberFormat="1" applyFont="1" applyAlignment="1">
      <alignment horizontal="center" vertical="center"/>
    </xf>
    <xf numFmtId="0" fontId="30" fillId="0" borderId="0" xfId="0" applyFont="1" applyAlignment="1">
      <alignment wrapText="1"/>
    </xf>
    <xf numFmtId="165" fontId="30" fillId="0" borderId="0" xfId="0" applyNumberFormat="1" applyFont="1"/>
    <xf numFmtId="0" fontId="28" fillId="0" borderId="0" xfId="0" applyFont="1" applyAlignment="1">
      <alignment wrapText="1"/>
    </xf>
    <xf numFmtId="0" fontId="3" fillId="0" borderId="0" xfId="0" applyFont="1" applyBorder="1" applyAlignment="1">
      <alignment horizontal="center" vertical="center"/>
    </xf>
    <xf numFmtId="0" fontId="2" fillId="0" borderId="12" xfId="0" applyFont="1" applyBorder="1" applyAlignment="1">
      <alignment wrapText="1"/>
    </xf>
    <xf numFmtId="0" fontId="2" fillId="0" borderId="11" xfId="0" applyFont="1" applyBorder="1" applyAlignment="1">
      <alignment wrapText="1"/>
    </xf>
    <xf numFmtId="1" fontId="2" fillId="0" borderId="11" xfId="0" applyNumberFormat="1" applyFont="1" applyBorder="1" applyAlignment="1">
      <alignment wrapText="1"/>
    </xf>
    <xf numFmtId="0" fontId="2" fillId="0" borderId="13" xfId="0" applyFont="1" applyBorder="1" applyAlignment="1">
      <alignment wrapText="1"/>
    </xf>
    <xf numFmtId="9" fontId="2" fillId="0" borderId="21" xfId="0" applyNumberFormat="1" applyFont="1" applyBorder="1" applyAlignment="1">
      <alignment horizontal="center" vertical="center"/>
    </xf>
    <xf numFmtId="9" fontId="2" fillId="0" borderId="14" xfId="0" applyNumberFormat="1" applyFont="1" applyBorder="1" applyAlignment="1">
      <alignment horizontal="center" vertical="center"/>
    </xf>
    <xf numFmtId="9" fontId="2" fillId="0" borderId="15" xfId="0" applyNumberFormat="1" applyFont="1" applyBorder="1" applyAlignment="1">
      <alignment horizontal="center" vertical="center"/>
    </xf>
    <xf numFmtId="9" fontId="2" fillId="0" borderId="17" xfId="0" applyNumberFormat="1" applyFont="1" applyBorder="1" applyAlignment="1">
      <alignment horizontal="center" vertical="center"/>
    </xf>
    <xf numFmtId="9" fontId="2" fillId="0" borderId="18" xfId="0" applyNumberFormat="1" applyFont="1" applyBorder="1" applyAlignment="1">
      <alignment horizontal="center" vertical="center"/>
    </xf>
    <xf numFmtId="9" fontId="2" fillId="0" borderId="19" xfId="0" applyNumberFormat="1"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xf numFmtId="0" fontId="2" fillId="0" borderId="16" xfId="0" applyFont="1" applyBorder="1"/>
    <xf numFmtId="0" fontId="2" fillId="0" borderId="10" xfId="0" applyFont="1" applyBorder="1"/>
    <xf numFmtId="1" fontId="2" fillId="0" borderId="0" xfId="0" applyNumberFormat="1" applyFont="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1" fontId="2" fillId="0" borderId="0" xfId="0" applyNumberFormat="1" applyFont="1" applyBorder="1" applyAlignment="1">
      <alignment horizontal="center" vertical="center"/>
    </xf>
    <xf numFmtId="1" fontId="2" fillId="0" borderId="16" xfId="0" applyNumberFormat="1" applyFont="1" applyBorder="1" applyAlignment="1">
      <alignment horizontal="center" vertical="center"/>
    </xf>
    <xf numFmtId="9" fontId="31" fillId="33" borderId="10" xfId="0" applyNumberFormat="1" applyFont="1" applyFill="1" applyBorder="1" applyAlignment="1">
      <alignment horizontal="center" vertical="center"/>
    </xf>
    <xf numFmtId="9" fontId="31" fillId="33" borderId="17" xfId="0" applyNumberFormat="1" applyFont="1" applyFill="1" applyBorder="1" applyAlignment="1">
      <alignment horizontal="center" vertical="center"/>
    </xf>
    <xf numFmtId="9" fontId="31" fillId="33" borderId="0" xfId="0" applyNumberFormat="1" applyFont="1" applyFill="1" applyBorder="1" applyAlignment="1">
      <alignment horizontal="center" vertical="center"/>
    </xf>
    <xf numFmtId="9" fontId="31" fillId="33" borderId="16" xfId="0" applyNumberFormat="1" applyFont="1" applyFill="1" applyBorder="1" applyAlignment="1">
      <alignment horizontal="center" vertical="center"/>
    </xf>
    <xf numFmtId="9" fontId="31" fillId="33" borderId="18" xfId="0" applyNumberFormat="1" applyFont="1" applyFill="1" applyBorder="1" applyAlignment="1">
      <alignment horizontal="center" vertical="center"/>
    </xf>
    <xf numFmtId="9" fontId="31" fillId="33" borderId="19" xfId="0" applyNumberFormat="1" applyFont="1" applyFill="1" applyBorder="1" applyAlignment="1">
      <alignment horizontal="center" vertical="center"/>
    </xf>
    <xf numFmtId="9" fontId="31" fillId="33" borderId="21" xfId="0" applyNumberFormat="1" applyFont="1" applyFill="1" applyBorder="1" applyAlignment="1">
      <alignment horizontal="center" vertical="center"/>
    </xf>
    <xf numFmtId="9" fontId="31" fillId="33" borderId="14" xfId="0" applyNumberFormat="1" applyFont="1" applyFill="1" applyBorder="1" applyAlignment="1">
      <alignment horizontal="center" vertical="center"/>
    </xf>
    <xf numFmtId="9" fontId="31" fillId="33" borderId="15" xfId="0" applyNumberFormat="1" applyFont="1" applyFill="1" applyBorder="1" applyAlignment="1">
      <alignment horizontal="center" vertical="center"/>
    </xf>
    <xf numFmtId="0" fontId="31" fillId="33" borderId="10" xfId="0" applyFont="1" applyFill="1" applyBorder="1" applyAlignment="1">
      <alignment horizontal="center" vertical="center"/>
    </xf>
    <xf numFmtId="0" fontId="31" fillId="33" borderId="0" xfId="0" applyFont="1" applyFill="1" applyBorder="1" applyAlignment="1">
      <alignment horizontal="center" vertical="center"/>
    </xf>
    <xf numFmtId="0" fontId="31" fillId="33" borderId="16" xfId="0" applyFont="1" applyFill="1" applyBorder="1" applyAlignment="1">
      <alignment horizontal="center" vertical="center"/>
    </xf>
    <xf numFmtId="168" fontId="2" fillId="0" borderId="0" xfId="2" applyNumberFormat="1" applyFont="1" applyBorder="1"/>
    <xf numFmtId="168" fontId="2" fillId="0" borderId="0" xfId="2" applyNumberFormat="1" applyFont="1" applyFill="1" applyBorder="1"/>
    <xf numFmtId="168" fontId="2" fillId="0" borderId="16" xfId="2" applyNumberFormat="1" applyFont="1" applyBorder="1"/>
    <xf numFmtId="168" fontId="2" fillId="0" borderId="16" xfId="2" applyNumberFormat="1" applyFont="1" applyFill="1" applyBorder="1"/>
    <xf numFmtId="0" fontId="2" fillId="0" borderId="17" xfId="0" applyFont="1" applyBorder="1"/>
    <xf numFmtId="168" fontId="2" fillId="0" borderId="18" xfId="2" applyNumberFormat="1" applyFont="1" applyFill="1" applyBorder="1"/>
    <xf numFmtId="168" fontId="2" fillId="0" borderId="19" xfId="2" applyNumberFormat="1" applyFont="1" applyFill="1" applyBorder="1"/>
    <xf numFmtId="9" fontId="2" fillId="0" borderId="18" xfId="0" applyNumberFormat="1" applyFont="1" applyFill="1" applyBorder="1" applyAlignment="1">
      <alignment horizontal="center" vertical="center"/>
    </xf>
    <xf numFmtId="9" fontId="2" fillId="0" borderId="19" xfId="0" applyNumberFormat="1" applyFont="1" applyFill="1" applyBorder="1" applyAlignment="1">
      <alignment horizontal="center" vertical="center"/>
    </xf>
    <xf numFmtId="43" fontId="0" fillId="0" borderId="0" xfId="0" applyNumberFormat="1"/>
    <xf numFmtId="0" fontId="3" fillId="0" borderId="0" xfId="0" applyFont="1" applyAlignment="1">
      <alignment vertical="center"/>
    </xf>
    <xf numFmtId="0" fontId="3" fillId="0" borderId="0" xfId="0" applyFont="1" applyAlignment="1">
      <alignment horizontal="left" vertical="center"/>
    </xf>
    <xf numFmtId="0" fontId="2" fillId="0" borderId="21" xfId="0" applyFont="1" applyBorder="1" applyAlignment="1">
      <alignment wrapText="1"/>
    </xf>
    <xf numFmtId="0" fontId="2" fillId="0" borderId="10" xfId="0" applyFont="1" applyBorder="1" applyAlignment="1">
      <alignment wrapText="1"/>
    </xf>
    <xf numFmtId="0" fontId="2" fillId="0" borderId="17" xfId="0" applyFont="1" applyBorder="1" applyAlignment="1">
      <alignment wrapText="1"/>
    </xf>
    <xf numFmtId="0" fontId="4" fillId="0" borderId="0" xfId="0" applyFont="1" applyAlignment="1">
      <alignment horizontal="center" vertical="center" shrinkToFit="1"/>
    </xf>
    <xf numFmtId="0" fontId="3" fillId="0" borderId="0" xfId="0" applyFont="1" applyAlignment="1">
      <alignment horizontal="left" vertical="top" wrapText="1"/>
    </xf>
    <xf numFmtId="0" fontId="3" fillId="0" borderId="0" xfId="0" applyFont="1" applyAlignment="1">
      <alignment horizontal="center" vertical="center"/>
    </xf>
    <xf numFmtId="0" fontId="4" fillId="0" borderId="0" xfId="0" applyFont="1" applyAlignment="1">
      <alignment horizontal="center" vertical="center"/>
    </xf>
    <xf numFmtId="0" fontId="3" fillId="33" borderId="22" xfId="0" applyFont="1" applyFill="1" applyBorder="1" applyAlignment="1">
      <alignment horizontal="center" vertical="center"/>
    </xf>
    <xf numFmtId="0" fontId="2" fillId="33" borderId="23" xfId="0" applyFont="1" applyFill="1" applyBorder="1" applyAlignment="1">
      <alignment horizontal="center" vertical="center"/>
    </xf>
    <xf numFmtId="0" fontId="2" fillId="33" borderId="20" xfId="0" applyFont="1" applyFill="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3" fillId="33" borderId="23" xfId="0" applyFont="1" applyFill="1" applyBorder="1" applyAlignment="1">
      <alignment horizontal="center" vertical="center"/>
    </xf>
    <xf numFmtId="0" fontId="3" fillId="33" borderId="14"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0" xfId="0" applyFont="1" applyBorder="1" applyAlignment="1">
      <alignment horizontal="center"/>
    </xf>
    <xf numFmtId="0" fontId="3" fillId="33" borderId="22" xfId="0" applyFont="1" applyFill="1" applyBorder="1" applyAlignment="1">
      <alignment horizontal="center"/>
    </xf>
    <xf numFmtId="0" fontId="3" fillId="33" borderId="23" xfId="0" applyFont="1" applyFill="1" applyBorder="1" applyAlignment="1">
      <alignment horizontal="center"/>
    </xf>
    <xf numFmtId="0" fontId="3" fillId="33" borderId="20" xfId="0" applyFont="1" applyFill="1" applyBorder="1" applyAlignment="1">
      <alignment horizontal="center"/>
    </xf>
  </cellXfs>
  <cellStyles count="53">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2" builtinId="3"/>
    <cellStyle name="Comma 2" xfId="50"/>
    <cellStyle name="Comma 3" xfId="44"/>
    <cellStyle name="Comma 6" xfId="49"/>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5"/>
    <cellStyle name="Normal 3" xfId="46"/>
    <cellStyle name="Normal 4" xfId="47"/>
    <cellStyle name="Normal 5" xfId="48"/>
    <cellStyle name="Normal 7" xfId="51"/>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 name="標準_6gasデータ2001q" xfId="52"/>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38749998856"/>
          <c:y val="5.0024253575720684E-2"/>
          <c:w val="0.48470759139199909"/>
          <c:h val="0.93101759588968547"/>
        </c:manualLayout>
      </c:layout>
      <c:barChart>
        <c:barDir val="col"/>
        <c:grouping val="stacked"/>
        <c:varyColors val="0"/>
        <c:ser>
          <c:idx val="2"/>
          <c:order val="0"/>
          <c:tx>
            <c:strRef>
              <c:f>'Figure 1 - EU'!$A$9</c:f>
              <c:strCache>
                <c:ptCount val="1"/>
                <c:pt idx="0">
                  <c:v>Equal cost - chart blank</c:v>
                </c:pt>
              </c:strCache>
            </c:strRef>
          </c:tx>
          <c:spPr>
            <a:ln w="28575">
              <a:noFill/>
            </a:ln>
          </c:spPr>
          <c:invertIfNegative val="0"/>
          <c:dPt>
            <c:idx val="1"/>
            <c:invertIfNegative val="0"/>
            <c:bubble3D val="0"/>
            <c:spPr>
              <a:noFill/>
              <a:ln w="28575">
                <a:noFill/>
              </a:ln>
            </c:spPr>
          </c:dPt>
          <c:cat>
            <c:strRef>
              <c:f>'Figure 1 - EU'!$B$5:$D$5</c:f>
              <c:strCache>
                <c:ptCount val="2"/>
                <c:pt idx="1">
                  <c:v>Per cent change on 1990 levels</c:v>
                </c:pt>
              </c:strCache>
            </c:strRef>
          </c:cat>
          <c:val>
            <c:numRef>
              <c:f>'Figure 1 - EU'!$B$9:$D$9</c:f>
              <c:numCache>
                <c:formatCode>0%</c:formatCode>
                <c:ptCount val="3"/>
                <c:pt idx="1">
                  <c:v>7.0000000000000007E-2</c:v>
                </c:pt>
              </c:numCache>
            </c:numRef>
          </c:val>
        </c:ser>
        <c:ser>
          <c:idx val="3"/>
          <c:order val="1"/>
          <c:tx>
            <c:v>Equal cost range</c:v>
          </c:tx>
          <c:spPr>
            <a:solidFill>
              <a:srgbClr val="7030A0">
                <a:alpha val="30000"/>
              </a:srgbClr>
            </a:solidFill>
            <a:ln w="28575">
              <a:noFill/>
            </a:ln>
          </c:spPr>
          <c:invertIfNegative val="0"/>
          <c:cat>
            <c:strRef>
              <c:f>'Figure 1 - EU'!$B$5:$D$5</c:f>
              <c:strCache>
                <c:ptCount val="2"/>
                <c:pt idx="1">
                  <c:v>Per cent change on 1990 levels</c:v>
                </c:pt>
              </c:strCache>
            </c:strRef>
          </c:cat>
          <c:val>
            <c:numRef>
              <c:f>'Figure 1 - EU'!$B$10:$D$10</c:f>
              <c:numCache>
                <c:formatCode>0%</c:formatCode>
                <c:ptCount val="3"/>
                <c:pt idx="1">
                  <c:v>3.9999999999999994E-2</c:v>
                </c:pt>
              </c:numCache>
            </c:numRef>
          </c:val>
        </c:ser>
        <c:ser>
          <c:idx val="5"/>
          <c:order val="5"/>
          <c:tx>
            <c:strRef>
              <c:f>'Figure 1 - EU'!$A$11</c:f>
              <c:strCache>
                <c:ptCount val="1"/>
                <c:pt idx="0">
                  <c:v>Equal cost - chart negative value</c:v>
                </c:pt>
              </c:strCache>
            </c:strRef>
          </c:tx>
          <c:spPr>
            <a:solidFill>
              <a:srgbClr val="7030A0">
                <a:alpha val="30000"/>
              </a:srgbClr>
            </a:solidFill>
            <a:ln w="28575">
              <a:noFill/>
            </a:ln>
          </c:spPr>
          <c:invertIfNegative val="0"/>
          <c:cat>
            <c:strRef>
              <c:f>'Figure 1 - EU'!$B$5:$D$5</c:f>
              <c:strCache>
                <c:ptCount val="2"/>
                <c:pt idx="1">
                  <c:v>Per cent change on 1990 levels</c:v>
                </c:pt>
              </c:strCache>
            </c:strRef>
          </c:cat>
          <c:val>
            <c:numRef>
              <c:f>'Figure 1 - EU'!$B$11:$D$11</c:f>
              <c:numCache>
                <c:formatCode>0%</c:formatCode>
                <c:ptCount val="3"/>
                <c:pt idx="1">
                  <c:v>0</c:v>
                </c:pt>
              </c:numCache>
            </c:numRef>
          </c:val>
        </c:ser>
        <c:dLbls>
          <c:showLegendKey val="0"/>
          <c:showVal val="0"/>
          <c:showCatName val="0"/>
          <c:showSerName val="0"/>
          <c:showPercent val="0"/>
          <c:showBubbleSize val="0"/>
        </c:dLbls>
        <c:gapWidth val="150"/>
        <c:overlap val="100"/>
        <c:axId val="76892416"/>
        <c:axId val="76906880"/>
      </c:barChart>
      <c:lineChart>
        <c:grouping val="standard"/>
        <c:varyColors val="0"/>
        <c:ser>
          <c:idx val="6"/>
          <c:order val="6"/>
          <c:tx>
            <c:strRef>
              <c:f>'Figure 1 - EU'!$A$15</c:f>
              <c:strCache>
                <c:ptCount val="1"/>
                <c:pt idx="0">
                  <c:v>New Zealand 2030 INDC</c:v>
                </c:pt>
              </c:strCache>
            </c:strRef>
          </c:tx>
          <c:spPr>
            <a:ln>
              <a:solidFill>
                <a:schemeClr val="tx1"/>
              </a:solidFill>
              <a:prstDash val="dash"/>
            </a:ln>
          </c:spPr>
          <c:marker>
            <c:symbol val="none"/>
          </c:marker>
          <c:cat>
            <c:strRef>
              <c:f>'Figure 1 - EU'!$B$5:$D$5</c:f>
              <c:strCache>
                <c:ptCount val="2"/>
                <c:pt idx="1">
                  <c:v>Per cent change on 1990 levels</c:v>
                </c:pt>
              </c:strCache>
            </c:strRef>
          </c:cat>
          <c:val>
            <c:numRef>
              <c:f>'Figure 1 - EU'!$B$15:$D$15</c:f>
              <c:numCache>
                <c:formatCode>0%</c:formatCode>
                <c:ptCount val="3"/>
                <c:pt idx="0">
                  <c:v>-0.11201750251657094</c:v>
                </c:pt>
                <c:pt idx="1">
                  <c:v>-0.11201750251657094</c:v>
                </c:pt>
                <c:pt idx="2">
                  <c:v>-0.11201750251657094</c:v>
                </c:pt>
              </c:numCache>
            </c:numRef>
          </c:val>
          <c:smooth val="0"/>
        </c:ser>
        <c:dLbls>
          <c:showLegendKey val="0"/>
          <c:showVal val="0"/>
          <c:showCatName val="0"/>
          <c:showSerName val="0"/>
          <c:showPercent val="0"/>
          <c:showBubbleSize val="0"/>
        </c:dLbls>
        <c:marker val="1"/>
        <c:smooth val="0"/>
        <c:axId val="76892416"/>
        <c:axId val="76906880"/>
      </c:lineChart>
      <c:scatterChart>
        <c:scatterStyle val="lineMarker"/>
        <c:varyColors val="0"/>
        <c:ser>
          <c:idx val="0"/>
          <c:order val="2"/>
          <c:tx>
            <c:strRef>
              <c:f>'Figure 1 - EU'!$A$12</c:f>
              <c:strCache>
                <c:ptCount val="1"/>
                <c:pt idx="0">
                  <c:v>Equal emissions per-person in 2050</c:v>
                </c:pt>
              </c:strCache>
            </c:strRef>
          </c:tx>
          <c:spPr>
            <a:ln w="28575">
              <a:noFill/>
            </a:ln>
          </c:spPr>
          <c:marker>
            <c:symbol val="circle"/>
            <c:size val="10"/>
            <c:spPr>
              <a:solidFill>
                <a:schemeClr val="accent5"/>
              </a:solidFill>
              <a:ln>
                <a:solidFill>
                  <a:schemeClr val="accent5"/>
                </a:solidFill>
              </a:ln>
            </c:spPr>
          </c:marker>
          <c:xVal>
            <c:strRef>
              <c:f>'Figure 1 - EU'!$B$5:$D$5</c:f>
              <c:strCache>
                <c:ptCount val="2"/>
                <c:pt idx="1">
                  <c:v>Per cent change on 1990 levels</c:v>
                </c:pt>
              </c:strCache>
            </c:strRef>
          </c:xVal>
          <c:yVal>
            <c:numRef>
              <c:f>'Figure 1 - EU'!$B$12:$D$12</c:f>
              <c:numCache>
                <c:formatCode>0%</c:formatCode>
                <c:ptCount val="3"/>
                <c:pt idx="1">
                  <c:v>-0.13100000000000001</c:v>
                </c:pt>
              </c:numCache>
            </c:numRef>
          </c:yVal>
          <c:smooth val="0"/>
        </c:ser>
        <c:ser>
          <c:idx val="1"/>
          <c:order val="3"/>
          <c:tx>
            <c:strRef>
              <c:f>'Figure 1 - EU'!$A$13</c:f>
              <c:strCache>
                <c:ptCount val="1"/>
                <c:pt idx="0">
                  <c:v>Historical responsibility</c:v>
                </c:pt>
              </c:strCache>
            </c:strRef>
          </c:tx>
          <c:spPr>
            <a:ln w="28575">
              <a:noFill/>
            </a:ln>
          </c:spPr>
          <c:marker>
            <c:symbol val="square"/>
            <c:size val="10"/>
            <c:spPr>
              <a:solidFill>
                <a:schemeClr val="accent3"/>
              </a:solidFill>
              <a:ln>
                <a:solidFill>
                  <a:schemeClr val="accent3"/>
                </a:solidFill>
              </a:ln>
            </c:spPr>
          </c:marker>
          <c:xVal>
            <c:strRef>
              <c:f>'Figure 1 - EU'!$B$5:$D$5</c:f>
              <c:strCache>
                <c:ptCount val="2"/>
                <c:pt idx="1">
                  <c:v>Per cent change on 1990 levels</c:v>
                </c:pt>
              </c:strCache>
            </c:strRef>
          </c:xVal>
          <c:yVal>
            <c:numRef>
              <c:f>'Figure 1 - EU'!$B$13:$D$13</c:f>
              <c:numCache>
                <c:formatCode>0%</c:formatCode>
                <c:ptCount val="3"/>
                <c:pt idx="1">
                  <c:v>-3.0000000000000001E-3</c:v>
                </c:pt>
              </c:numCache>
            </c:numRef>
          </c:yVal>
          <c:smooth val="0"/>
        </c:ser>
        <c:ser>
          <c:idx val="4"/>
          <c:order val="4"/>
          <c:tx>
            <c:strRef>
              <c:f>'Figure 1 - EU'!$A$14</c:f>
              <c:strCache>
                <c:ptCount val="1"/>
                <c:pt idx="0">
                  <c:v>Equal reduction from business as usual</c:v>
                </c:pt>
              </c:strCache>
            </c:strRef>
          </c:tx>
          <c:spPr>
            <a:ln w="28575">
              <a:noFill/>
            </a:ln>
          </c:spPr>
          <c:marker>
            <c:symbol val="triangle"/>
            <c:size val="10"/>
            <c:spPr>
              <a:solidFill>
                <a:schemeClr val="accent6"/>
              </a:solidFill>
              <a:ln>
                <a:solidFill>
                  <a:schemeClr val="accent6"/>
                </a:solidFill>
              </a:ln>
            </c:spPr>
          </c:marker>
          <c:xVal>
            <c:strRef>
              <c:f>'Figure 1 - EU'!$B$5:$C$5</c:f>
              <c:strCache>
                <c:ptCount val="2"/>
                <c:pt idx="1">
                  <c:v>Per cent change on 1990 levels</c:v>
                </c:pt>
              </c:strCache>
            </c:strRef>
          </c:xVal>
          <c:yVal>
            <c:numRef>
              <c:f>'Figure 1 - EU'!$B$14:$D$14</c:f>
              <c:numCache>
                <c:formatCode>0%</c:formatCode>
                <c:ptCount val="3"/>
                <c:pt idx="1">
                  <c:v>-6.7000000000000004E-2</c:v>
                </c:pt>
              </c:numCache>
            </c:numRef>
          </c:yVal>
          <c:smooth val="0"/>
        </c:ser>
        <c:dLbls>
          <c:showLegendKey val="0"/>
          <c:showVal val="0"/>
          <c:showCatName val="0"/>
          <c:showSerName val="0"/>
          <c:showPercent val="0"/>
          <c:showBubbleSize val="0"/>
        </c:dLbls>
        <c:axId val="76892416"/>
        <c:axId val="76906880"/>
      </c:scatterChart>
      <c:catAx>
        <c:axId val="76892416"/>
        <c:scaling>
          <c:orientation val="minMax"/>
        </c:scaling>
        <c:delete val="0"/>
        <c:axPos val="b"/>
        <c:numFmt formatCode="m/d/yyyy" sourceLinked="1"/>
        <c:majorTickMark val="none"/>
        <c:minorTickMark val="none"/>
        <c:tickLblPos val="none"/>
        <c:spPr>
          <a:noFill/>
        </c:spPr>
        <c:txPr>
          <a:bodyPr/>
          <a:lstStyle/>
          <a:p>
            <a:pPr>
              <a:defRPr>
                <a:solidFill>
                  <a:schemeClr val="bg1"/>
                </a:solidFill>
              </a:defRPr>
            </a:pPr>
            <a:endParaRPr lang="en-US"/>
          </a:p>
        </c:txPr>
        <c:crossAx val="76906880"/>
        <c:crosses val="autoZero"/>
        <c:auto val="1"/>
        <c:lblAlgn val="ctr"/>
        <c:lblOffset val="100"/>
        <c:tickLblSkip val="2"/>
        <c:noMultiLvlLbl val="0"/>
      </c:catAx>
      <c:valAx>
        <c:axId val="76906880"/>
        <c:scaling>
          <c:orientation val="minMax"/>
        </c:scaling>
        <c:delete val="0"/>
        <c:axPos val="l"/>
        <c:title>
          <c:tx>
            <c:rich>
              <a:bodyPr rot="-5400000" vert="horz"/>
              <a:lstStyle/>
              <a:p>
                <a:pPr>
                  <a:defRPr sz="1100"/>
                </a:pPr>
                <a:r>
                  <a:rPr lang="en-US" sz="1100"/>
                  <a:t>New Zealand's</a:t>
                </a:r>
                <a:r>
                  <a:rPr lang="en-US" sz="1100" baseline="0"/>
                  <a:t> target level by 2030</a:t>
                </a:r>
                <a:endParaRPr lang="en-US" sz="1100"/>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76892416"/>
        <c:crosses val="autoZero"/>
        <c:crossBetween val="between"/>
      </c:valAx>
    </c:plotArea>
    <c:legend>
      <c:legendPos val="r"/>
      <c:legendEntry>
        <c:idx val="0"/>
        <c:delete val="1"/>
      </c:legendEntry>
      <c:legendEntry>
        <c:idx val="2"/>
        <c:delete val="1"/>
      </c:legendEntry>
      <c:layout>
        <c:manualLayout>
          <c:xMode val="edge"/>
          <c:yMode val="edge"/>
          <c:x val="0.6071917435751949"/>
          <c:y val="7.6472043631047981E-2"/>
          <c:w val="0.37417622453401128"/>
          <c:h val="0.80826393165186861"/>
        </c:manualLayout>
      </c:layout>
      <c:overlay val="0"/>
      <c:spPr>
        <a:ln>
          <a:noFill/>
        </a:ln>
      </c:spPr>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38749998856"/>
          <c:y val="5.0024253575720684E-2"/>
          <c:w val="0.82157397972122448"/>
          <c:h val="0.74566336574647429"/>
        </c:manualLayout>
      </c:layout>
      <c:barChart>
        <c:barDir val="col"/>
        <c:grouping val="stacked"/>
        <c:varyColors val="0"/>
        <c:ser>
          <c:idx val="2"/>
          <c:order val="0"/>
          <c:tx>
            <c:strRef>
              <c:f>'Figure 10 - Example 2 degrees'!$A$9</c:f>
              <c:strCache>
                <c:ptCount val="1"/>
                <c:pt idx="0">
                  <c:v>Equal per capita - shallow estimate</c:v>
                </c:pt>
              </c:strCache>
            </c:strRef>
          </c:tx>
          <c:spPr>
            <a:noFill/>
            <a:ln w="28575">
              <a:noFill/>
            </a:ln>
          </c:spPr>
          <c:invertIfNegative val="0"/>
          <c:dPt>
            <c:idx val="1"/>
            <c:invertIfNegative val="0"/>
            <c:bubble3D val="0"/>
          </c:dPt>
          <c:cat>
            <c:strRef>
              <c:f>'Figure 10 - Example 2 degrees'!$C$7:$E$7</c:f>
              <c:strCache>
                <c:ptCount val="3"/>
                <c:pt idx="0">
                  <c:v>Country X</c:v>
                </c:pt>
                <c:pt idx="1">
                  <c:v>Country Y</c:v>
                </c:pt>
                <c:pt idx="2">
                  <c:v>Country Z</c:v>
                </c:pt>
              </c:strCache>
            </c:strRef>
          </c:cat>
          <c:val>
            <c:numRef>
              <c:f>'Figure 10 - Example 2 degrees'!$C$9:$E$9</c:f>
              <c:numCache>
                <c:formatCode>0%</c:formatCode>
                <c:ptCount val="3"/>
                <c:pt idx="0">
                  <c:v>-7.1499999999999994E-2</c:v>
                </c:pt>
                <c:pt idx="1">
                  <c:v>-0.34499999999999997</c:v>
                </c:pt>
                <c:pt idx="2">
                  <c:v>-0.27900000000000003</c:v>
                </c:pt>
              </c:numCache>
            </c:numRef>
          </c:val>
        </c:ser>
        <c:ser>
          <c:idx val="3"/>
          <c:order val="1"/>
          <c:tx>
            <c:v>MfE range consistent with 2 degrees Celsius</c:v>
          </c:tx>
          <c:spPr>
            <a:gradFill flip="none" rotWithShape="1">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tileRect/>
            </a:gradFill>
            <a:ln w="28575">
              <a:noFill/>
            </a:ln>
          </c:spPr>
          <c:invertIfNegative val="0"/>
          <c:cat>
            <c:strRef>
              <c:f>'Figure 10 - Example 2 degrees'!$C$7:$E$7</c:f>
              <c:strCache>
                <c:ptCount val="3"/>
                <c:pt idx="0">
                  <c:v>Country X</c:v>
                </c:pt>
                <c:pt idx="1">
                  <c:v>Country Y</c:v>
                </c:pt>
                <c:pt idx="2">
                  <c:v>Country Z</c:v>
                </c:pt>
              </c:strCache>
            </c:strRef>
          </c:cat>
          <c:val>
            <c:numRef>
              <c:f>'Figure 10 - Example 2 degrees'!$C$10:$E$10</c:f>
              <c:numCache>
                <c:formatCode>0%</c:formatCode>
                <c:ptCount val="3"/>
                <c:pt idx="0">
                  <c:v>-0.15750000000000003</c:v>
                </c:pt>
                <c:pt idx="1">
                  <c:v>-0.12200000000000005</c:v>
                </c:pt>
                <c:pt idx="2">
                  <c:v>-0.13099999999999995</c:v>
                </c:pt>
              </c:numCache>
            </c:numRef>
          </c:val>
        </c:ser>
        <c:dLbls>
          <c:showLegendKey val="0"/>
          <c:showVal val="0"/>
          <c:showCatName val="0"/>
          <c:showSerName val="0"/>
          <c:showPercent val="0"/>
          <c:showBubbleSize val="0"/>
        </c:dLbls>
        <c:gapWidth val="150"/>
        <c:overlap val="100"/>
        <c:axId val="92996352"/>
        <c:axId val="92998272"/>
      </c:barChart>
      <c:scatterChart>
        <c:scatterStyle val="lineMarker"/>
        <c:varyColors val="0"/>
        <c:ser>
          <c:idx val="7"/>
          <c:order val="2"/>
          <c:tx>
            <c:strRef>
              <c:f>'Figure 10 - Example 2 degrees'!$A$12</c:f>
              <c:strCache>
                <c:ptCount val="1"/>
                <c:pt idx="0">
                  <c:v>Actual target</c:v>
                </c:pt>
              </c:strCache>
            </c:strRef>
          </c:tx>
          <c:spPr>
            <a:ln w="28575">
              <a:noFill/>
            </a:ln>
          </c:spPr>
          <c:marker>
            <c:symbol val="diamond"/>
            <c:size val="10"/>
            <c:spPr>
              <a:solidFill>
                <a:schemeClr val="accent5"/>
              </a:solidFill>
              <a:ln>
                <a:solidFill>
                  <a:schemeClr val="accent5"/>
                </a:solidFill>
              </a:ln>
            </c:spPr>
          </c:marker>
          <c:xVal>
            <c:strRef>
              <c:f>'Figure 10 - Example 2 degrees'!$C$7:$I$7</c:f>
              <c:strCache>
                <c:ptCount val="3"/>
                <c:pt idx="0">
                  <c:v>Country X</c:v>
                </c:pt>
                <c:pt idx="1">
                  <c:v>Country Y</c:v>
                </c:pt>
                <c:pt idx="2">
                  <c:v>Country Z</c:v>
                </c:pt>
              </c:strCache>
            </c:strRef>
          </c:xVal>
          <c:yVal>
            <c:numRef>
              <c:f>'Figure 10 - Example 2 degrees'!$C$12:$I$12</c:f>
              <c:numCache>
                <c:formatCode>0%</c:formatCode>
                <c:ptCount val="7"/>
                <c:pt idx="0">
                  <c:v>-0.13</c:v>
                </c:pt>
                <c:pt idx="1">
                  <c:v>-0.13600000000000001</c:v>
                </c:pt>
                <c:pt idx="2">
                  <c:v>-0.28899999999999998</c:v>
                </c:pt>
              </c:numCache>
            </c:numRef>
          </c:yVal>
          <c:smooth val="0"/>
        </c:ser>
        <c:dLbls>
          <c:showLegendKey val="0"/>
          <c:showVal val="0"/>
          <c:showCatName val="0"/>
          <c:showSerName val="0"/>
          <c:showPercent val="0"/>
          <c:showBubbleSize val="0"/>
        </c:dLbls>
        <c:axId val="92996352"/>
        <c:axId val="92998272"/>
      </c:scatterChart>
      <c:catAx>
        <c:axId val="92996352"/>
        <c:scaling>
          <c:orientation val="minMax"/>
        </c:scaling>
        <c:delete val="0"/>
        <c:axPos val="b"/>
        <c:numFmt formatCode="m/d/yyyy" sourceLinked="1"/>
        <c:majorTickMark val="none"/>
        <c:minorTickMark val="none"/>
        <c:tickLblPos val="high"/>
        <c:spPr>
          <a:noFill/>
        </c:spPr>
        <c:txPr>
          <a:bodyPr rot="0" vert="horz" anchor="ctr" anchorCtr="0"/>
          <a:lstStyle/>
          <a:p>
            <a:pPr>
              <a:defRPr>
                <a:solidFill>
                  <a:schemeClr val="tx1"/>
                </a:solidFill>
              </a:defRPr>
            </a:pPr>
            <a:endParaRPr lang="en-US"/>
          </a:p>
        </c:txPr>
        <c:crossAx val="92998272"/>
        <c:crosses val="autoZero"/>
        <c:auto val="0"/>
        <c:lblAlgn val="ctr"/>
        <c:lblOffset val="100"/>
        <c:noMultiLvlLbl val="0"/>
      </c:catAx>
      <c:valAx>
        <c:axId val="92998272"/>
        <c:scaling>
          <c:orientation val="minMax"/>
        </c:scaling>
        <c:delete val="0"/>
        <c:axPos val="l"/>
        <c:title>
          <c:tx>
            <c:rich>
              <a:bodyPr rot="-5400000" vert="horz"/>
              <a:lstStyle/>
              <a:p>
                <a:pPr>
                  <a:defRPr sz="1100"/>
                </a:pPr>
                <a:r>
                  <a:rPr lang="en-US" sz="1100"/>
                  <a:t>Per cent change on 1990 levelsby</a:t>
                </a:r>
                <a:r>
                  <a:rPr lang="en-US" sz="1100" baseline="0"/>
                  <a:t> 2030</a:t>
                </a:r>
                <a:endParaRPr lang="en-US" sz="1100"/>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92996352"/>
        <c:crossesAt val="1"/>
        <c:crossBetween val="between"/>
      </c:valAx>
    </c:plotArea>
    <c:legend>
      <c:legendPos val="r"/>
      <c:legendEntry>
        <c:idx val="1"/>
        <c:delete val="1"/>
      </c:legendEntry>
      <c:layout>
        <c:manualLayout>
          <c:xMode val="edge"/>
          <c:yMode val="edge"/>
          <c:x val="0.13205098075651334"/>
          <c:y val="0.87251289988593983"/>
          <c:w val="0.82234121117554149"/>
          <c:h val="0.10212420421566609"/>
        </c:manualLayout>
      </c:layout>
      <c:overlay val="0"/>
      <c:spPr>
        <a:ln>
          <a:solidFill>
            <a:schemeClr val="tx2"/>
          </a:solidFill>
        </a:ln>
      </c:sp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41044209192"/>
          <c:y val="0.15588042038577385"/>
          <c:w val="0.82157397972122448"/>
          <c:h val="0.73631206340306998"/>
        </c:manualLayout>
      </c:layout>
      <c:barChart>
        <c:barDir val="col"/>
        <c:grouping val="stacked"/>
        <c:varyColors val="0"/>
        <c:ser>
          <c:idx val="2"/>
          <c:order val="10"/>
          <c:tx>
            <c:strRef>
              <c:f>'Figure 11 - Equal cost'!$A$11</c:f>
              <c:strCache>
                <c:ptCount val="1"/>
                <c:pt idx="0">
                  <c:v>Equal cost - chart blank</c:v>
                </c:pt>
              </c:strCache>
            </c:strRef>
          </c:tx>
          <c:spPr>
            <a:noFill/>
            <a:ln w="28575">
              <a:noFill/>
            </a:ln>
          </c:spPr>
          <c:invertIfNegative val="0"/>
          <c:dPt>
            <c:idx val="1"/>
            <c:invertIfNegative val="0"/>
            <c:bubble3D val="0"/>
          </c:dPt>
          <c:cat>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cat>
          <c:val>
            <c:numRef>
              <c:f>'Figure 11 - Equal cost'!$C$11:$I$11</c:f>
              <c:numCache>
                <c:formatCode>0%</c:formatCode>
                <c:ptCount val="7"/>
                <c:pt idx="0">
                  <c:v>-1.4999999999999999E-2</c:v>
                </c:pt>
                <c:pt idx="1">
                  <c:v>-0.04</c:v>
                </c:pt>
                <c:pt idx="2">
                  <c:v>-0.317</c:v>
                </c:pt>
                <c:pt idx="3">
                  <c:v>-0.46</c:v>
                </c:pt>
                <c:pt idx="4">
                  <c:v>-0.08</c:v>
                </c:pt>
                <c:pt idx="5">
                  <c:v>-0.34799999999999998</c:v>
                </c:pt>
                <c:pt idx="6">
                  <c:v>-0.53</c:v>
                </c:pt>
              </c:numCache>
            </c:numRef>
          </c:val>
        </c:ser>
        <c:ser>
          <c:idx val="12"/>
          <c:order val="11"/>
          <c:tx>
            <c:strRef>
              <c:f>'Figure 11 - Equal cost'!$A$13</c:f>
              <c:strCache>
                <c:ptCount val="1"/>
                <c:pt idx="0">
                  <c:v>Equal cost - chart negative value</c:v>
                </c:pt>
              </c:strCache>
            </c:strRef>
          </c:tx>
          <c:spPr>
            <a:gradFill>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gradFill>
            <a:ln w="28575">
              <a:noFill/>
            </a:ln>
          </c:spPr>
          <c:invertIfNegative val="0"/>
          <c:cat>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cat>
          <c:val>
            <c:numRef>
              <c:f>'Figure 11 - Equal cost'!$C$13:$I$13</c:f>
              <c:numCache>
                <c:formatCode>0%</c:formatCode>
                <c:ptCount val="7"/>
                <c:pt idx="0">
                  <c:v>-0.03</c:v>
                </c:pt>
                <c:pt idx="1">
                  <c:v>-4.9999999999999996E-2</c:v>
                </c:pt>
                <c:pt idx="2">
                  <c:v>-7.3000000000000009E-2</c:v>
                </c:pt>
                <c:pt idx="3">
                  <c:v>-5.6999999999999995E-2</c:v>
                </c:pt>
                <c:pt idx="4">
                  <c:v>-0.03</c:v>
                </c:pt>
                <c:pt idx="5">
                  <c:v>-6.0999999999999999E-2</c:v>
                </c:pt>
                <c:pt idx="6">
                  <c:v>-7.6999999999999957E-2</c:v>
                </c:pt>
              </c:numCache>
            </c:numRef>
          </c:val>
        </c:ser>
        <c:ser>
          <c:idx val="3"/>
          <c:order val="12"/>
          <c:tx>
            <c:v>MfE range consistent with 2 degrees</c:v>
          </c:tx>
          <c:spPr>
            <a:gradFill flip="none" rotWithShape="1">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tileRect/>
            </a:gradFill>
            <a:ln w="28575">
              <a:noFill/>
            </a:ln>
          </c:spPr>
          <c:invertIfNegative val="0"/>
          <c:cat>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cat>
          <c:val>
            <c:numRef>
              <c:f>'Figure 11 - Equal cost'!$C$12:$I$12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93157248"/>
        <c:axId val="93167616"/>
      </c:barChart>
      <c:scatterChart>
        <c:scatterStyle val="lineMarker"/>
        <c:varyColors val="0"/>
        <c:ser>
          <c:idx val="1"/>
          <c:order val="0"/>
          <c:tx>
            <c:strRef>
              <c:f>'Figure 11 - Equal cost'!$A$14</c:f>
              <c:strCache>
                <c:ptCount val="1"/>
                <c:pt idx="0">
                  <c:v>Equal cost - Literature #1</c:v>
                </c:pt>
              </c:strCache>
            </c:strRef>
          </c:tx>
          <c:spPr>
            <a:ln w="28575">
              <a:noFill/>
            </a:ln>
          </c:spPr>
          <c:marker>
            <c:symbol val="x"/>
            <c:size val="10"/>
            <c:spPr>
              <a:noFill/>
              <a:ln>
                <a:solidFill>
                  <a:schemeClr val="bg1">
                    <a:lumMod val="50000"/>
                  </a:schemeClr>
                </a:solidFill>
              </a:ln>
            </c:spPr>
          </c:marker>
          <c:xVal>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xVal>
          <c:yVal>
            <c:numRef>
              <c:f>'Figure 11 - Equal cost'!$C$14:$I$14</c:f>
              <c:numCache>
                <c:formatCode>0%</c:formatCode>
                <c:ptCount val="7"/>
                <c:pt idx="0">
                  <c:v>-0.1</c:v>
                </c:pt>
                <c:pt idx="1">
                  <c:v>-0.1</c:v>
                </c:pt>
                <c:pt idx="2">
                  <c:v>-0.37</c:v>
                </c:pt>
                <c:pt idx="3">
                  <c:v>-0.47</c:v>
                </c:pt>
                <c:pt idx="4">
                  <c:v>-0.22</c:v>
                </c:pt>
                <c:pt idx="5">
                  <c:v>-0.45</c:v>
                </c:pt>
              </c:numCache>
            </c:numRef>
          </c:yVal>
          <c:smooth val="0"/>
        </c:ser>
        <c:ser>
          <c:idx val="4"/>
          <c:order val="1"/>
          <c:tx>
            <c:v>Equal cost estimate from literature</c:v>
          </c:tx>
          <c:spPr>
            <a:ln w="28575">
              <a:noFill/>
            </a:ln>
          </c:spPr>
          <c:marker>
            <c:symbol val="x"/>
            <c:size val="10"/>
            <c:spPr>
              <a:noFill/>
              <a:ln>
                <a:solidFill>
                  <a:schemeClr val="bg1">
                    <a:lumMod val="50000"/>
                  </a:schemeClr>
                </a:solidFill>
              </a:ln>
            </c:spPr>
          </c:marker>
          <c:xVal>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xVal>
          <c:yVal>
            <c:numRef>
              <c:f>'Figure 11 - Equal cost'!$C$15:$I$15</c:f>
              <c:numCache>
                <c:formatCode>0%</c:formatCode>
                <c:ptCount val="7"/>
                <c:pt idx="0">
                  <c:v>-0.17599999999999999</c:v>
                </c:pt>
                <c:pt idx="2">
                  <c:v>-0.47599999999999998</c:v>
                </c:pt>
                <c:pt idx="3">
                  <c:v>-0.49</c:v>
                </c:pt>
                <c:pt idx="4">
                  <c:v>-5.91E-2</c:v>
                </c:pt>
                <c:pt idx="5">
                  <c:v>-0.48599999999999999</c:v>
                </c:pt>
              </c:numCache>
            </c:numRef>
          </c:yVal>
          <c:smooth val="0"/>
        </c:ser>
        <c:ser>
          <c:idx val="5"/>
          <c:order val="2"/>
          <c:tx>
            <c:strRef>
              <c:f>'Figure 11 - Equal cost'!$A$16</c:f>
              <c:strCache>
                <c:ptCount val="1"/>
                <c:pt idx="0">
                  <c:v>Equal cost - Literature #3</c:v>
                </c:pt>
              </c:strCache>
            </c:strRef>
          </c:tx>
          <c:spPr>
            <a:ln w="28575">
              <a:noFill/>
            </a:ln>
          </c:spPr>
          <c:marker>
            <c:symbol val="x"/>
            <c:size val="10"/>
            <c:spPr>
              <a:ln>
                <a:solidFill>
                  <a:schemeClr val="bg1">
                    <a:lumMod val="50000"/>
                  </a:schemeClr>
                </a:solidFill>
              </a:ln>
            </c:spPr>
          </c:marker>
          <c:xVal>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xVal>
          <c:yVal>
            <c:numRef>
              <c:f>'Figure 11 - Equal cost'!$C$16:$I$16</c:f>
              <c:numCache>
                <c:formatCode>0%</c:formatCode>
                <c:ptCount val="7"/>
                <c:pt idx="0">
                  <c:v>-0.13700000000000001</c:v>
                </c:pt>
                <c:pt idx="2">
                  <c:v>-0.29099999999999998</c:v>
                </c:pt>
                <c:pt idx="3">
                  <c:v>-0.5</c:v>
                </c:pt>
                <c:pt idx="4">
                  <c:v>-0.2339</c:v>
                </c:pt>
                <c:pt idx="5">
                  <c:v>-0.42399999999999999</c:v>
                </c:pt>
              </c:numCache>
            </c:numRef>
          </c:yVal>
          <c:smooth val="0"/>
        </c:ser>
        <c:ser>
          <c:idx val="6"/>
          <c:order val="3"/>
          <c:tx>
            <c:strRef>
              <c:f>'Figure 11 - Equal cost'!$A$17</c:f>
              <c:strCache>
                <c:ptCount val="1"/>
                <c:pt idx="0">
                  <c:v>Equal cost - Literature #4</c:v>
                </c:pt>
              </c:strCache>
            </c:strRef>
          </c:tx>
          <c:spPr>
            <a:ln w="28575">
              <a:noFill/>
            </a:ln>
          </c:spPr>
          <c:marker>
            <c:symbol val="x"/>
            <c:size val="10"/>
            <c:spPr>
              <a:ln>
                <a:solidFill>
                  <a:schemeClr val="bg1">
                    <a:lumMod val="50000"/>
                  </a:schemeClr>
                </a:solidFill>
              </a:ln>
            </c:spPr>
          </c:marker>
          <c:xVal>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xVal>
          <c:yVal>
            <c:numRef>
              <c:f>'Figure 11 - Equal cost'!$C$17:$I$17</c:f>
              <c:numCache>
                <c:formatCode>0%</c:formatCode>
                <c:ptCount val="7"/>
                <c:pt idx="3">
                  <c:v>-0.41</c:v>
                </c:pt>
              </c:numCache>
            </c:numRef>
          </c:yVal>
          <c:smooth val="0"/>
        </c:ser>
        <c:ser>
          <c:idx val="7"/>
          <c:order val="4"/>
          <c:tx>
            <c:strRef>
              <c:f>'Figure 11 - Equal cost'!$A$24</c:f>
              <c:strCache>
                <c:ptCount val="1"/>
                <c:pt idx="0">
                  <c:v>Actual or estimated target</c:v>
                </c:pt>
              </c:strCache>
            </c:strRef>
          </c:tx>
          <c:spPr>
            <a:ln w="28575">
              <a:noFill/>
            </a:ln>
          </c:spPr>
          <c:marker>
            <c:symbol val="diamond"/>
            <c:size val="10"/>
            <c:spPr>
              <a:solidFill>
                <a:schemeClr val="accent5"/>
              </a:solidFill>
              <a:ln>
                <a:solidFill>
                  <a:schemeClr val="accent5"/>
                </a:solidFill>
              </a:ln>
            </c:spPr>
          </c:marker>
          <c:xVal>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xVal>
          <c:yVal>
            <c:numRef>
              <c:f>'Figure 11 - Equal cost'!$C$24:$I$24</c:f>
              <c:numCache>
                <c:formatCode>0%</c:formatCode>
                <c:ptCount val="7"/>
                <c:pt idx="0">
                  <c:v>-0.11201750251657094</c:v>
                </c:pt>
                <c:pt idx="1">
                  <c:v>-0.20106879977297309</c:v>
                </c:pt>
                <c:pt idx="2">
                  <c:v>-0.28899999999999998</c:v>
                </c:pt>
                <c:pt idx="3">
                  <c:v>-0.4</c:v>
                </c:pt>
                <c:pt idx="4">
                  <c:v>1.8100000000000002E-2</c:v>
                </c:pt>
                <c:pt idx="5">
                  <c:v>-0.18</c:v>
                </c:pt>
                <c:pt idx="6">
                  <c:v>-0.6</c:v>
                </c:pt>
              </c:numCache>
            </c:numRef>
          </c:yVal>
          <c:smooth val="0"/>
        </c:ser>
        <c:ser>
          <c:idx val="8"/>
          <c:order val="5"/>
          <c:tx>
            <c:strRef>
              <c:f>'Figure 11 - Equal cost'!$A$19</c:f>
              <c:strCache>
                <c:ptCount val="1"/>
                <c:pt idx="0">
                  <c:v>Equal cost - Literature #6</c:v>
                </c:pt>
              </c:strCache>
            </c:strRef>
          </c:tx>
          <c:spPr>
            <a:ln w="28575">
              <a:noFill/>
            </a:ln>
          </c:spPr>
          <c:marker>
            <c:symbol val="x"/>
            <c:size val="10"/>
            <c:spPr>
              <a:ln>
                <a:solidFill>
                  <a:schemeClr val="bg1">
                    <a:lumMod val="50000"/>
                  </a:schemeClr>
                </a:solidFill>
              </a:ln>
            </c:spPr>
          </c:marker>
          <c:xVal>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xVal>
          <c:yVal>
            <c:numRef>
              <c:f>'Figure 11 - Equal cost'!$C$19:$I$19</c:f>
              <c:numCache>
                <c:formatCode>0%</c:formatCode>
                <c:ptCount val="7"/>
                <c:pt idx="3">
                  <c:v>-0.53700000000000003</c:v>
                </c:pt>
              </c:numCache>
            </c:numRef>
          </c:yVal>
          <c:smooth val="0"/>
        </c:ser>
        <c:ser>
          <c:idx val="9"/>
          <c:order val="6"/>
          <c:tx>
            <c:strRef>
              <c:f>'Figure 11 - Equal cost'!$A$20</c:f>
              <c:strCache>
                <c:ptCount val="1"/>
                <c:pt idx="0">
                  <c:v>Equal cost - Literature #7</c:v>
                </c:pt>
              </c:strCache>
            </c:strRef>
          </c:tx>
          <c:spPr>
            <a:ln w="28575">
              <a:noFill/>
            </a:ln>
          </c:spPr>
          <c:marker>
            <c:symbol val="x"/>
            <c:size val="10"/>
            <c:spPr>
              <a:ln>
                <a:solidFill>
                  <a:schemeClr val="bg1">
                    <a:lumMod val="50000"/>
                  </a:schemeClr>
                </a:solidFill>
              </a:ln>
            </c:spPr>
          </c:marker>
          <c:xVal>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xVal>
          <c:yVal>
            <c:numRef>
              <c:f>'Figure 11 - Equal cost'!$C$20:$I$20</c:f>
              <c:numCache>
                <c:formatCode>0%</c:formatCode>
                <c:ptCount val="7"/>
                <c:pt idx="3">
                  <c:v>-0.54500000000000004</c:v>
                </c:pt>
              </c:numCache>
            </c:numRef>
          </c:yVal>
          <c:smooth val="0"/>
        </c:ser>
        <c:ser>
          <c:idx val="10"/>
          <c:order val="7"/>
          <c:tx>
            <c:strRef>
              <c:f>'Figure 11 - Equal cost'!$A$21</c:f>
              <c:strCache>
                <c:ptCount val="1"/>
                <c:pt idx="0">
                  <c:v>Equal cost - Literature #8</c:v>
                </c:pt>
              </c:strCache>
            </c:strRef>
          </c:tx>
          <c:spPr>
            <a:ln w="28575">
              <a:noFill/>
            </a:ln>
          </c:spPr>
          <c:marker>
            <c:symbol val="x"/>
            <c:size val="10"/>
            <c:spPr>
              <a:ln>
                <a:solidFill>
                  <a:schemeClr val="bg1">
                    <a:lumMod val="50000"/>
                  </a:schemeClr>
                </a:solidFill>
              </a:ln>
            </c:spPr>
          </c:marker>
          <c:xVal>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xVal>
          <c:yVal>
            <c:numRef>
              <c:f>'Figure 11 - Equal cost'!$C$21:$I$21</c:f>
              <c:numCache>
                <c:formatCode>0%</c:formatCode>
                <c:ptCount val="7"/>
                <c:pt idx="3">
                  <c:v>-0.68</c:v>
                </c:pt>
              </c:numCache>
            </c:numRef>
          </c:yVal>
          <c:smooth val="0"/>
        </c:ser>
        <c:ser>
          <c:idx val="0"/>
          <c:order val="8"/>
          <c:tx>
            <c:strRef>
              <c:f>'Figure 11 - Equal cost'!$A$23</c:f>
              <c:strCache>
                <c:ptCount val="1"/>
                <c:pt idx="0">
                  <c:v>Equal cost - Literature #10</c:v>
                </c:pt>
              </c:strCache>
            </c:strRef>
          </c:tx>
          <c:spPr>
            <a:ln w="28575">
              <a:noFill/>
            </a:ln>
          </c:spPr>
          <c:marker>
            <c:symbol val="x"/>
            <c:size val="10"/>
            <c:spPr>
              <a:ln>
                <a:solidFill>
                  <a:schemeClr val="bg1">
                    <a:lumMod val="50000"/>
                  </a:schemeClr>
                </a:solidFill>
              </a:ln>
            </c:spPr>
          </c:marker>
          <c:xVal>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xVal>
          <c:yVal>
            <c:numRef>
              <c:f>'Figure 11 - Equal cost'!$C$23:$I$23</c:f>
              <c:numCache>
                <c:formatCode>0%</c:formatCode>
                <c:ptCount val="7"/>
                <c:pt idx="3">
                  <c:v>-0.61199999999999999</c:v>
                </c:pt>
              </c:numCache>
            </c:numRef>
          </c:yVal>
          <c:smooth val="0"/>
        </c:ser>
        <c:ser>
          <c:idx val="11"/>
          <c:order val="9"/>
          <c:tx>
            <c:strRef>
              <c:f>'Figure 11 - Equal cost'!$A$22</c:f>
              <c:strCache>
                <c:ptCount val="1"/>
                <c:pt idx="0">
                  <c:v>Equal cost - Literature #9</c:v>
                </c:pt>
              </c:strCache>
            </c:strRef>
          </c:tx>
          <c:spPr>
            <a:ln w="28575">
              <a:noFill/>
            </a:ln>
          </c:spPr>
          <c:marker>
            <c:symbol val="x"/>
            <c:size val="10"/>
            <c:spPr>
              <a:ln>
                <a:solidFill>
                  <a:schemeClr val="bg1">
                    <a:lumMod val="50000"/>
                  </a:schemeClr>
                </a:solidFill>
              </a:ln>
            </c:spPr>
          </c:marker>
          <c:xVal>
            <c:strRef>
              <c:f>'Figure 11 - Equal cost'!$C$7:$I$7</c:f>
              <c:strCache>
                <c:ptCount val="7"/>
                <c:pt idx="0">
                  <c:v>New Zealand</c:v>
                </c:pt>
                <c:pt idx="1">
                  <c:v>Australia</c:v>
                </c:pt>
                <c:pt idx="2">
                  <c:v>United States</c:v>
                </c:pt>
                <c:pt idx="3">
                  <c:v>European Union</c:v>
                </c:pt>
                <c:pt idx="4">
                  <c:v>Canada</c:v>
                </c:pt>
                <c:pt idx="5">
                  <c:v>Japan</c:v>
                </c:pt>
                <c:pt idx="6">
                  <c:v>United Kingdom</c:v>
                </c:pt>
              </c:strCache>
            </c:strRef>
          </c:xVal>
          <c:yVal>
            <c:numRef>
              <c:f>'Figure 11 - Equal cost'!$C$22:$I$22</c:f>
              <c:numCache>
                <c:formatCode>0%</c:formatCode>
                <c:ptCount val="7"/>
                <c:pt idx="3">
                  <c:v>-0.52100000000000002</c:v>
                </c:pt>
              </c:numCache>
            </c:numRef>
          </c:yVal>
          <c:smooth val="0"/>
        </c:ser>
        <c:dLbls>
          <c:showLegendKey val="0"/>
          <c:showVal val="0"/>
          <c:showCatName val="0"/>
          <c:showSerName val="0"/>
          <c:showPercent val="0"/>
          <c:showBubbleSize val="0"/>
        </c:dLbls>
        <c:axId val="93157248"/>
        <c:axId val="93167616"/>
      </c:scatterChart>
      <c:catAx>
        <c:axId val="93157248"/>
        <c:scaling>
          <c:orientation val="minMax"/>
        </c:scaling>
        <c:delete val="0"/>
        <c:axPos val="b"/>
        <c:numFmt formatCode="m/d/yyyy" sourceLinked="1"/>
        <c:majorTickMark val="none"/>
        <c:minorTickMark val="none"/>
        <c:tickLblPos val="high"/>
        <c:spPr>
          <a:noFill/>
        </c:spPr>
        <c:txPr>
          <a:bodyPr rot="0" vert="horz" anchor="ctr" anchorCtr="0"/>
          <a:lstStyle/>
          <a:p>
            <a:pPr>
              <a:defRPr>
                <a:solidFill>
                  <a:schemeClr val="tx1"/>
                </a:solidFill>
              </a:defRPr>
            </a:pPr>
            <a:endParaRPr lang="en-US"/>
          </a:p>
        </c:txPr>
        <c:crossAx val="93167616"/>
        <c:crosses val="autoZero"/>
        <c:auto val="0"/>
        <c:lblAlgn val="ctr"/>
        <c:lblOffset val="100"/>
        <c:noMultiLvlLbl val="0"/>
      </c:catAx>
      <c:valAx>
        <c:axId val="93167616"/>
        <c:scaling>
          <c:orientation val="minMax"/>
        </c:scaling>
        <c:delete val="0"/>
        <c:axPos val="l"/>
        <c:title>
          <c:tx>
            <c:rich>
              <a:bodyPr rot="-5400000" vert="horz"/>
              <a:lstStyle/>
              <a:p>
                <a:pPr>
                  <a:defRPr sz="1100"/>
                </a:pPr>
                <a:r>
                  <a:rPr lang="en-US" sz="1100"/>
                  <a:t>Target by 2030</a:t>
                </a:r>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93157248"/>
        <c:crossesAt val="1"/>
        <c:crossBetween val="between"/>
      </c:valAx>
    </c:plotArea>
    <c:legend>
      <c:legendPos val="r"/>
      <c:legendEntry>
        <c:idx val="1"/>
        <c:delete val="1"/>
      </c:legendEntry>
      <c:legendEntry>
        <c:idx val="2"/>
        <c:delete val="1"/>
      </c:legendEntry>
      <c:legendEntry>
        <c:idx val="3"/>
        <c:delete val="1"/>
      </c:legendEntry>
      <c:legendEntry>
        <c:idx val="5"/>
        <c:delete val="1"/>
      </c:legendEntry>
      <c:legendEntry>
        <c:idx val="6"/>
        <c:delete val="1"/>
      </c:legendEntry>
      <c:legendEntry>
        <c:idx val="8"/>
        <c:delete val="1"/>
      </c:legendEntry>
      <c:legendEntry>
        <c:idx val="9"/>
        <c:delete val="1"/>
      </c:legendEntry>
      <c:legendEntry>
        <c:idx val="10"/>
        <c:delete val="1"/>
      </c:legendEntry>
      <c:legendEntry>
        <c:idx val="11"/>
        <c:delete val="1"/>
      </c:legendEntry>
      <c:legendEntry>
        <c:idx val="12"/>
        <c:delete val="1"/>
      </c:legendEntry>
      <c:layout>
        <c:manualLayout>
          <c:xMode val="edge"/>
          <c:yMode val="edge"/>
          <c:x val="0.13653776433795742"/>
          <c:y val="0.89221904638969307"/>
          <c:w val="0.810458180531341"/>
          <c:h val="9.5290653282221319E-2"/>
        </c:manualLayout>
      </c:layout>
      <c:overlay val="0"/>
      <c:spPr>
        <a:ln>
          <a:solidFill>
            <a:schemeClr val="tx2"/>
          </a:solidFill>
        </a:ln>
      </c:sp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41044209192"/>
          <c:y val="0.15588042038577385"/>
          <c:w val="0.82157397972122448"/>
          <c:h val="0.73631206340306998"/>
        </c:manualLayout>
      </c:layout>
      <c:barChart>
        <c:barDir val="col"/>
        <c:grouping val="stacked"/>
        <c:varyColors val="0"/>
        <c:ser>
          <c:idx val="2"/>
          <c:order val="6"/>
          <c:tx>
            <c:strRef>
              <c:f>'Figure 12 - Per capita'!$A$11</c:f>
              <c:strCache>
                <c:ptCount val="1"/>
                <c:pt idx="0">
                  <c:v>Equal per capita - chart blank</c:v>
                </c:pt>
              </c:strCache>
            </c:strRef>
          </c:tx>
          <c:spPr>
            <a:noFill/>
            <a:ln w="28575">
              <a:noFill/>
            </a:ln>
          </c:spPr>
          <c:invertIfNegative val="0"/>
          <c:dPt>
            <c:idx val="1"/>
            <c:invertIfNegative val="0"/>
            <c:bubble3D val="0"/>
          </c:dPt>
          <c:cat>
            <c:strRef>
              <c:f>'Figure 12 - Per capita'!$C$7:$I$7</c:f>
              <c:strCache>
                <c:ptCount val="7"/>
                <c:pt idx="0">
                  <c:v>New Zealand</c:v>
                </c:pt>
                <c:pt idx="1">
                  <c:v>Australia</c:v>
                </c:pt>
                <c:pt idx="2">
                  <c:v>United States</c:v>
                </c:pt>
                <c:pt idx="3">
                  <c:v>European Union</c:v>
                </c:pt>
                <c:pt idx="4">
                  <c:v>Canada</c:v>
                </c:pt>
                <c:pt idx="5">
                  <c:v>Japan</c:v>
                </c:pt>
                <c:pt idx="6">
                  <c:v>United Kingdom</c:v>
                </c:pt>
              </c:strCache>
            </c:strRef>
          </c:cat>
          <c:val>
            <c:numRef>
              <c:f>'Figure 12 - Per capita'!$C$11:$I$11</c:f>
              <c:numCache>
                <c:formatCode>0%</c:formatCode>
                <c:ptCount val="7"/>
                <c:pt idx="0">
                  <c:v>-7.1499999999999994E-2</c:v>
                </c:pt>
                <c:pt idx="1">
                  <c:v>-0.34499999999999997</c:v>
                </c:pt>
                <c:pt idx="2">
                  <c:v>-0.27900000000000003</c:v>
                </c:pt>
                <c:pt idx="3">
                  <c:v>-0.35599999999999998</c:v>
                </c:pt>
                <c:pt idx="4">
                  <c:v>-1.7999999999999999E-2</c:v>
                </c:pt>
                <c:pt idx="5">
                  <c:v>-0.216</c:v>
                </c:pt>
                <c:pt idx="6">
                  <c:v>-0.36399999999999999</c:v>
                </c:pt>
              </c:numCache>
            </c:numRef>
          </c:val>
        </c:ser>
        <c:ser>
          <c:idx val="12"/>
          <c:order val="7"/>
          <c:tx>
            <c:strRef>
              <c:f>'Figure 12 - Per capita'!$A$13</c:f>
              <c:strCache>
                <c:ptCount val="1"/>
                <c:pt idx="0">
                  <c:v>Equal per capita - chart negative value</c:v>
                </c:pt>
              </c:strCache>
            </c:strRef>
          </c:tx>
          <c:spPr>
            <a:gradFill>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gradFill>
            <a:ln w="28575">
              <a:noFill/>
            </a:ln>
          </c:spPr>
          <c:invertIfNegative val="0"/>
          <c:cat>
            <c:strRef>
              <c:f>'Figure 12 - Per capita'!$C$7:$I$7</c:f>
              <c:strCache>
                <c:ptCount val="7"/>
                <c:pt idx="0">
                  <c:v>New Zealand</c:v>
                </c:pt>
                <c:pt idx="1">
                  <c:v>Australia</c:v>
                </c:pt>
                <c:pt idx="2">
                  <c:v>United States</c:v>
                </c:pt>
                <c:pt idx="3">
                  <c:v>European Union</c:v>
                </c:pt>
                <c:pt idx="4">
                  <c:v>Canada</c:v>
                </c:pt>
                <c:pt idx="5">
                  <c:v>Japan</c:v>
                </c:pt>
                <c:pt idx="6">
                  <c:v>United Kingdom</c:v>
                </c:pt>
              </c:strCache>
            </c:strRef>
          </c:cat>
          <c:val>
            <c:numRef>
              <c:f>'Figure 12 - Per capita'!$C$13:$I$13</c:f>
              <c:numCache>
                <c:formatCode>0%</c:formatCode>
                <c:ptCount val="7"/>
                <c:pt idx="0">
                  <c:v>-0.15750000000000003</c:v>
                </c:pt>
                <c:pt idx="1">
                  <c:v>-0.12200000000000005</c:v>
                </c:pt>
                <c:pt idx="2">
                  <c:v>-0.13099999999999995</c:v>
                </c:pt>
                <c:pt idx="3">
                  <c:v>-0.11699999999999999</c:v>
                </c:pt>
                <c:pt idx="4">
                  <c:v>-0.16900000000000001</c:v>
                </c:pt>
                <c:pt idx="5">
                  <c:v>-0.13599999999999998</c:v>
                </c:pt>
                <c:pt idx="6">
                  <c:v>-0.11099999999999999</c:v>
                </c:pt>
              </c:numCache>
            </c:numRef>
          </c:val>
        </c:ser>
        <c:ser>
          <c:idx val="3"/>
          <c:order val="8"/>
          <c:tx>
            <c:v>MfE range consistent with 2 degrees</c:v>
          </c:tx>
          <c:spPr>
            <a:gradFill flip="none" rotWithShape="1">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tileRect/>
            </a:gradFill>
            <a:ln w="28575">
              <a:noFill/>
            </a:ln>
          </c:spPr>
          <c:invertIfNegative val="0"/>
          <c:cat>
            <c:strRef>
              <c:f>'Figure 12 - Per capita'!$C$7:$I$7</c:f>
              <c:strCache>
                <c:ptCount val="7"/>
                <c:pt idx="0">
                  <c:v>New Zealand</c:v>
                </c:pt>
                <c:pt idx="1">
                  <c:v>Australia</c:v>
                </c:pt>
                <c:pt idx="2">
                  <c:v>United States</c:v>
                </c:pt>
                <c:pt idx="3">
                  <c:v>European Union</c:v>
                </c:pt>
                <c:pt idx="4">
                  <c:v>Canada</c:v>
                </c:pt>
                <c:pt idx="5">
                  <c:v>Japan</c:v>
                </c:pt>
                <c:pt idx="6">
                  <c:v>United Kingdom</c:v>
                </c:pt>
              </c:strCache>
            </c:strRef>
          </c:cat>
          <c:val>
            <c:numRef>
              <c:f>'Figure 12 - Per capita'!$C$12:$I$12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94346624"/>
        <c:axId val="94348800"/>
      </c:barChart>
      <c:scatterChart>
        <c:scatterStyle val="lineMarker"/>
        <c:varyColors val="0"/>
        <c:ser>
          <c:idx val="1"/>
          <c:order val="0"/>
          <c:tx>
            <c:strRef>
              <c:f>'Figure 12 - Per capita'!$A$14</c:f>
              <c:strCache>
                <c:ptCount val="1"/>
                <c:pt idx="0">
                  <c:v>Equal per capita - Literature #1</c:v>
                </c:pt>
              </c:strCache>
            </c:strRef>
          </c:tx>
          <c:spPr>
            <a:ln w="28575">
              <a:noFill/>
            </a:ln>
          </c:spPr>
          <c:marker>
            <c:symbol val="x"/>
            <c:size val="10"/>
            <c:spPr>
              <a:noFill/>
              <a:ln>
                <a:solidFill>
                  <a:schemeClr val="bg1">
                    <a:lumMod val="50000"/>
                  </a:schemeClr>
                </a:solidFill>
              </a:ln>
            </c:spPr>
          </c:marker>
          <c:xVal>
            <c:strRef>
              <c:f>'Figure 12 - Per capita'!$C$7:$I$7</c:f>
              <c:strCache>
                <c:ptCount val="7"/>
                <c:pt idx="0">
                  <c:v>New Zealand</c:v>
                </c:pt>
                <c:pt idx="1">
                  <c:v>Australia</c:v>
                </c:pt>
                <c:pt idx="2">
                  <c:v>United States</c:v>
                </c:pt>
                <c:pt idx="3">
                  <c:v>European Union</c:v>
                </c:pt>
                <c:pt idx="4">
                  <c:v>Canada</c:v>
                </c:pt>
                <c:pt idx="5">
                  <c:v>Japan</c:v>
                </c:pt>
                <c:pt idx="6">
                  <c:v>United Kingdom</c:v>
                </c:pt>
              </c:strCache>
            </c:strRef>
          </c:xVal>
          <c:yVal>
            <c:numRef>
              <c:f>'Figure 12 - Per capita'!$C$14:$I$14</c:f>
              <c:numCache>
                <c:formatCode>0%</c:formatCode>
                <c:ptCount val="7"/>
                <c:pt idx="0">
                  <c:v>-0.22</c:v>
                </c:pt>
                <c:pt idx="1">
                  <c:v>-0.22</c:v>
                </c:pt>
                <c:pt idx="2">
                  <c:v>-0.27</c:v>
                </c:pt>
                <c:pt idx="3">
                  <c:v>-0.5</c:v>
                </c:pt>
                <c:pt idx="4">
                  <c:v>-0.1002</c:v>
                </c:pt>
                <c:pt idx="5">
                  <c:v>-0.45</c:v>
                </c:pt>
              </c:numCache>
            </c:numRef>
          </c:yVal>
          <c:smooth val="0"/>
        </c:ser>
        <c:ser>
          <c:idx val="4"/>
          <c:order val="1"/>
          <c:tx>
            <c:v>Per capita estimate from literature</c:v>
          </c:tx>
          <c:spPr>
            <a:ln w="28575">
              <a:noFill/>
            </a:ln>
          </c:spPr>
          <c:marker>
            <c:symbol val="x"/>
            <c:size val="10"/>
            <c:spPr>
              <a:noFill/>
              <a:ln>
                <a:solidFill>
                  <a:schemeClr val="bg1">
                    <a:lumMod val="50000"/>
                  </a:schemeClr>
                </a:solidFill>
              </a:ln>
            </c:spPr>
          </c:marker>
          <c:xVal>
            <c:strRef>
              <c:f>'Figure 12 - Per capita'!$C$7:$I$7</c:f>
              <c:strCache>
                <c:ptCount val="7"/>
                <c:pt idx="0">
                  <c:v>New Zealand</c:v>
                </c:pt>
                <c:pt idx="1">
                  <c:v>Australia</c:v>
                </c:pt>
                <c:pt idx="2">
                  <c:v>United States</c:v>
                </c:pt>
                <c:pt idx="3">
                  <c:v>European Union</c:v>
                </c:pt>
                <c:pt idx="4">
                  <c:v>Canada</c:v>
                </c:pt>
                <c:pt idx="5">
                  <c:v>Japan</c:v>
                </c:pt>
                <c:pt idx="6">
                  <c:v>United Kingdom</c:v>
                </c:pt>
              </c:strCache>
            </c:strRef>
          </c:xVal>
          <c:yVal>
            <c:numRef>
              <c:f>'Figure 12 - Per capita'!$C$15:$I$15</c:f>
              <c:numCache>
                <c:formatCode>0%</c:formatCode>
                <c:ptCount val="7"/>
                <c:pt idx="2">
                  <c:v>-0.35</c:v>
                </c:pt>
                <c:pt idx="3">
                  <c:v>-0.4</c:v>
                </c:pt>
                <c:pt idx="4">
                  <c:v>-0.19270000000000001</c:v>
                </c:pt>
                <c:pt idx="5">
                  <c:v>-0.32300000000000001</c:v>
                </c:pt>
              </c:numCache>
            </c:numRef>
          </c:yVal>
          <c:smooth val="0"/>
        </c:ser>
        <c:ser>
          <c:idx val="5"/>
          <c:order val="2"/>
          <c:tx>
            <c:strRef>
              <c:f>'Figure 12 - Per capita'!$A$16</c:f>
              <c:strCache>
                <c:ptCount val="1"/>
                <c:pt idx="0">
                  <c:v>Equal per capita - Literature #3</c:v>
                </c:pt>
              </c:strCache>
            </c:strRef>
          </c:tx>
          <c:spPr>
            <a:ln w="28575">
              <a:noFill/>
            </a:ln>
          </c:spPr>
          <c:marker>
            <c:symbol val="x"/>
            <c:size val="10"/>
            <c:spPr>
              <a:ln>
                <a:solidFill>
                  <a:schemeClr val="bg1">
                    <a:lumMod val="50000"/>
                  </a:schemeClr>
                </a:solidFill>
              </a:ln>
            </c:spPr>
          </c:marker>
          <c:xVal>
            <c:strRef>
              <c:f>'Figure 12 - Per capita'!$C$7:$I$7</c:f>
              <c:strCache>
                <c:ptCount val="7"/>
                <c:pt idx="0">
                  <c:v>New Zealand</c:v>
                </c:pt>
                <c:pt idx="1">
                  <c:v>Australia</c:v>
                </c:pt>
                <c:pt idx="2">
                  <c:v>United States</c:v>
                </c:pt>
                <c:pt idx="3">
                  <c:v>European Union</c:v>
                </c:pt>
                <c:pt idx="4">
                  <c:v>Canada</c:v>
                </c:pt>
                <c:pt idx="5">
                  <c:v>Japan</c:v>
                </c:pt>
                <c:pt idx="6">
                  <c:v>United Kingdom</c:v>
                </c:pt>
              </c:strCache>
            </c:strRef>
          </c:xVal>
          <c:yVal>
            <c:numRef>
              <c:f>'Figure 12 - Per capita'!$C$16:$I$16</c:f>
              <c:numCache>
                <c:formatCode>0%</c:formatCode>
                <c:ptCount val="7"/>
                <c:pt idx="2">
                  <c:v>-0.45400000000000001</c:v>
                </c:pt>
                <c:pt idx="3">
                  <c:v>-0.436</c:v>
                </c:pt>
                <c:pt idx="4">
                  <c:v>-0.09</c:v>
                </c:pt>
                <c:pt idx="5">
                  <c:v>-0.435</c:v>
                </c:pt>
              </c:numCache>
            </c:numRef>
          </c:yVal>
          <c:smooth val="0"/>
        </c:ser>
        <c:ser>
          <c:idx val="6"/>
          <c:order val="3"/>
          <c:tx>
            <c:strRef>
              <c:f>'Figure 12 - Per capita'!$A$17</c:f>
              <c:strCache>
                <c:ptCount val="1"/>
                <c:pt idx="0">
                  <c:v>Equal per capita - Literature #4</c:v>
                </c:pt>
              </c:strCache>
            </c:strRef>
          </c:tx>
          <c:spPr>
            <a:ln w="28575">
              <a:noFill/>
            </a:ln>
          </c:spPr>
          <c:marker>
            <c:symbol val="x"/>
            <c:size val="10"/>
            <c:spPr>
              <a:ln>
                <a:solidFill>
                  <a:schemeClr val="bg1">
                    <a:lumMod val="50000"/>
                  </a:schemeClr>
                </a:solidFill>
              </a:ln>
            </c:spPr>
          </c:marker>
          <c:xVal>
            <c:strRef>
              <c:f>'Figure 12 - Per capita'!$C$7:$I$7</c:f>
              <c:strCache>
                <c:ptCount val="7"/>
                <c:pt idx="0">
                  <c:v>New Zealand</c:v>
                </c:pt>
                <c:pt idx="1">
                  <c:v>Australia</c:v>
                </c:pt>
                <c:pt idx="2">
                  <c:v>United States</c:v>
                </c:pt>
                <c:pt idx="3">
                  <c:v>European Union</c:v>
                </c:pt>
                <c:pt idx="4">
                  <c:v>Canada</c:v>
                </c:pt>
                <c:pt idx="5">
                  <c:v>Japan</c:v>
                </c:pt>
                <c:pt idx="6">
                  <c:v>United Kingdom</c:v>
                </c:pt>
              </c:strCache>
            </c:strRef>
          </c:xVal>
          <c:yVal>
            <c:numRef>
              <c:f>'Figure 12 - Per capita'!$C$17:$I$17</c:f>
              <c:numCache>
                <c:formatCode>0%</c:formatCode>
                <c:ptCount val="7"/>
                <c:pt idx="3">
                  <c:v>-0.52800000000000002</c:v>
                </c:pt>
                <c:pt idx="4">
                  <c:v>-0.16109999999999999</c:v>
                </c:pt>
              </c:numCache>
            </c:numRef>
          </c:yVal>
          <c:smooth val="0"/>
        </c:ser>
        <c:ser>
          <c:idx val="7"/>
          <c:order val="4"/>
          <c:tx>
            <c:strRef>
              <c:f>'Figure 12 - Per capita'!$A$20</c:f>
              <c:strCache>
                <c:ptCount val="1"/>
                <c:pt idx="0">
                  <c:v>Actual or estimated target</c:v>
                </c:pt>
              </c:strCache>
            </c:strRef>
          </c:tx>
          <c:spPr>
            <a:ln w="28575">
              <a:noFill/>
            </a:ln>
          </c:spPr>
          <c:marker>
            <c:symbol val="diamond"/>
            <c:size val="10"/>
            <c:spPr>
              <a:solidFill>
                <a:schemeClr val="accent5"/>
              </a:solidFill>
              <a:ln>
                <a:solidFill>
                  <a:schemeClr val="accent5"/>
                </a:solidFill>
              </a:ln>
            </c:spPr>
          </c:marker>
          <c:xVal>
            <c:strRef>
              <c:f>'Figure 12 - Per capita'!$C$7:$I$7</c:f>
              <c:strCache>
                <c:ptCount val="7"/>
                <c:pt idx="0">
                  <c:v>New Zealand</c:v>
                </c:pt>
                <c:pt idx="1">
                  <c:v>Australia</c:v>
                </c:pt>
                <c:pt idx="2">
                  <c:v>United States</c:v>
                </c:pt>
                <c:pt idx="3">
                  <c:v>European Union</c:v>
                </c:pt>
                <c:pt idx="4">
                  <c:v>Canada</c:v>
                </c:pt>
                <c:pt idx="5">
                  <c:v>Japan</c:v>
                </c:pt>
                <c:pt idx="6">
                  <c:v>United Kingdom</c:v>
                </c:pt>
              </c:strCache>
            </c:strRef>
          </c:xVal>
          <c:yVal>
            <c:numRef>
              <c:f>'Figure 12 - Per capita'!$C$20:$I$20</c:f>
              <c:numCache>
                <c:formatCode>0%</c:formatCode>
                <c:ptCount val="7"/>
                <c:pt idx="0">
                  <c:v>-0.11201750251657094</c:v>
                </c:pt>
                <c:pt idx="1">
                  <c:v>-0.20106879977297309</c:v>
                </c:pt>
                <c:pt idx="2">
                  <c:v>-0.28899999999999998</c:v>
                </c:pt>
                <c:pt idx="3">
                  <c:v>-0.4</c:v>
                </c:pt>
                <c:pt idx="4">
                  <c:v>1.8100000000000002E-2</c:v>
                </c:pt>
                <c:pt idx="5">
                  <c:v>-0.18</c:v>
                </c:pt>
                <c:pt idx="6">
                  <c:v>-0.6</c:v>
                </c:pt>
              </c:numCache>
            </c:numRef>
          </c:yVal>
          <c:smooth val="0"/>
        </c:ser>
        <c:ser>
          <c:idx val="8"/>
          <c:order val="5"/>
          <c:tx>
            <c:strRef>
              <c:f>'Figure 12 - Per capita'!$A$19</c:f>
              <c:strCache>
                <c:ptCount val="1"/>
                <c:pt idx="0">
                  <c:v>Equal per capita - Literature #6</c:v>
                </c:pt>
              </c:strCache>
            </c:strRef>
          </c:tx>
          <c:spPr>
            <a:ln w="28575">
              <a:noFill/>
            </a:ln>
          </c:spPr>
          <c:marker>
            <c:symbol val="x"/>
            <c:size val="10"/>
            <c:spPr>
              <a:ln>
                <a:solidFill>
                  <a:schemeClr val="bg1">
                    <a:lumMod val="50000"/>
                  </a:schemeClr>
                </a:solidFill>
              </a:ln>
            </c:spPr>
          </c:marker>
          <c:xVal>
            <c:strRef>
              <c:f>'Figure 12 - Per capita'!$C$7:$I$7</c:f>
              <c:strCache>
                <c:ptCount val="7"/>
                <c:pt idx="0">
                  <c:v>New Zealand</c:v>
                </c:pt>
                <c:pt idx="1">
                  <c:v>Australia</c:v>
                </c:pt>
                <c:pt idx="2">
                  <c:v>United States</c:v>
                </c:pt>
                <c:pt idx="3">
                  <c:v>European Union</c:v>
                </c:pt>
                <c:pt idx="4">
                  <c:v>Canada</c:v>
                </c:pt>
                <c:pt idx="5">
                  <c:v>Japan</c:v>
                </c:pt>
                <c:pt idx="6">
                  <c:v>United Kingdom</c:v>
                </c:pt>
              </c:strCache>
            </c:strRef>
          </c:xVal>
          <c:yVal>
            <c:numRef>
              <c:f>'Figure 12 - Per capita'!$C$19:$I$19</c:f>
              <c:numCache>
                <c:formatCode>0%</c:formatCode>
                <c:ptCount val="7"/>
                <c:pt idx="4">
                  <c:v>-3.7000000000000002E-3</c:v>
                </c:pt>
              </c:numCache>
            </c:numRef>
          </c:yVal>
          <c:smooth val="0"/>
        </c:ser>
        <c:dLbls>
          <c:showLegendKey val="0"/>
          <c:showVal val="0"/>
          <c:showCatName val="0"/>
          <c:showSerName val="0"/>
          <c:showPercent val="0"/>
          <c:showBubbleSize val="0"/>
        </c:dLbls>
        <c:axId val="94346624"/>
        <c:axId val="94348800"/>
      </c:scatterChart>
      <c:catAx>
        <c:axId val="94346624"/>
        <c:scaling>
          <c:orientation val="minMax"/>
        </c:scaling>
        <c:delete val="0"/>
        <c:axPos val="b"/>
        <c:numFmt formatCode="m/d/yyyy" sourceLinked="1"/>
        <c:majorTickMark val="none"/>
        <c:minorTickMark val="none"/>
        <c:tickLblPos val="high"/>
        <c:spPr>
          <a:noFill/>
        </c:spPr>
        <c:txPr>
          <a:bodyPr rot="0" vert="horz" anchor="ctr" anchorCtr="0"/>
          <a:lstStyle/>
          <a:p>
            <a:pPr>
              <a:defRPr>
                <a:solidFill>
                  <a:schemeClr val="tx1"/>
                </a:solidFill>
              </a:defRPr>
            </a:pPr>
            <a:endParaRPr lang="en-US"/>
          </a:p>
        </c:txPr>
        <c:crossAx val="94348800"/>
        <c:crosses val="autoZero"/>
        <c:auto val="0"/>
        <c:lblAlgn val="ctr"/>
        <c:lblOffset val="100"/>
        <c:noMultiLvlLbl val="0"/>
      </c:catAx>
      <c:valAx>
        <c:axId val="94348800"/>
        <c:scaling>
          <c:orientation val="minMax"/>
        </c:scaling>
        <c:delete val="0"/>
        <c:axPos val="l"/>
        <c:title>
          <c:tx>
            <c:rich>
              <a:bodyPr rot="-5400000" vert="horz"/>
              <a:lstStyle/>
              <a:p>
                <a:pPr>
                  <a:defRPr sz="1100"/>
                </a:pPr>
                <a:r>
                  <a:rPr lang="en-US" sz="1100"/>
                  <a:t>Target by 2030</a:t>
                </a:r>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94346624"/>
        <c:crossesAt val="1"/>
        <c:crossBetween val="between"/>
      </c:valAx>
    </c:plotArea>
    <c:legend>
      <c:legendPos val="r"/>
      <c:legendEntry>
        <c:idx val="1"/>
        <c:delete val="1"/>
      </c:legendEntry>
      <c:legendEntry>
        <c:idx val="2"/>
        <c:delete val="1"/>
      </c:legendEntry>
      <c:legendEntry>
        <c:idx val="3"/>
        <c:delete val="1"/>
      </c:legendEntry>
      <c:legendEntry>
        <c:idx val="5"/>
        <c:delete val="1"/>
      </c:legendEntry>
      <c:legendEntry>
        <c:idx val="6"/>
        <c:delete val="1"/>
      </c:legendEntry>
      <c:legendEntry>
        <c:idx val="8"/>
        <c:delete val="1"/>
      </c:legendEntry>
      <c:layout>
        <c:manualLayout>
          <c:xMode val="edge"/>
          <c:yMode val="edge"/>
          <c:x val="0.13653776433795742"/>
          <c:y val="0.89221904638969307"/>
          <c:w val="0.810458180531341"/>
          <c:h val="9.5290653282221319E-2"/>
        </c:manualLayout>
      </c:layout>
      <c:overlay val="0"/>
      <c:spPr>
        <a:ln>
          <a:solidFill>
            <a:schemeClr val="tx2"/>
          </a:solidFill>
        </a:ln>
      </c:sp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41044209192"/>
          <c:y val="0.15588042038577385"/>
          <c:w val="0.82157397972122448"/>
          <c:h val="0.73631206340306998"/>
        </c:manualLayout>
      </c:layout>
      <c:barChart>
        <c:barDir val="col"/>
        <c:grouping val="stacked"/>
        <c:varyColors val="0"/>
        <c:ser>
          <c:idx val="2"/>
          <c:order val="3"/>
          <c:tx>
            <c:strRef>
              <c:f>'Figure 13 - Historical'!$A$11</c:f>
              <c:strCache>
                <c:ptCount val="1"/>
                <c:pt idx="0">
                  <c:v>Equal cost - chart blank</c:v>
                </c:pt>
              </c:strCache>
            </c:strRef>
          </c:tx>
          <c:spPr>
            <a:noFill/>
            <a:ln w="28575">
              <a:noFill/>
            </a:ln>
          </c:spPr>
          <c:invertIfNegative val="0"/>
          <c:dPt>
            <c:idx val="1"/>
            <c:invertIfNegative val="0"/>
            <c:bubble3D val="0"/>
          </c:dPt>
          <c:cat>
            <c:strRef>
              <c:f>'Figure 13 - Historical'!$C$7:$I$7</c:f>
              <c:strCache>
                <c:ptCount val="7"/>
                <c:pt idx="0">
                  <c:v>New Zealand</c:v>
                </c:pt>
                <c:pt idx="1">
                  <c:v>Australia</c:v>
                </c:pt>
                <c:pt idx="2">
                  <c:v>United States</c:v>
                </c:pt>
                <c:pt idx="3">
                  <c:v>European Union</c:v>
                </c:pt>
                <c:pt idx="4">
                  <c:v>Canada</c:v>
                </c:pt>
                <c:pt idx="5">
                  <c:v>Japan</c:v>
                </c:pt>
                <c:pt idx="6">
                  <c:v>United Kingdom</c:v>
                </c:pt>
              </c:strCache>
            </c:strRef>
          </c:cat>
          <c:val>
            <c:numRef>
              <c:f>'Figure 13 - Historical'!$C$11:$I$11</c:f>
              <c:numCache>
                <c:formatCode>0%</c:formatCode>
                <c:ptCount val="7"/>
                <c:pt idx="0">
                  <c:v>-0.25</c:v>
                </c:pt>
                <c:pt idx="1">
                  <c:v>-0.25</c:v>
                </c:pt>
                <c:pt idx="2">
                  <c:v>-0.35</c:v>
                </c:pt>
                <c:pt idx="3">
                  <c:v>-0.6</c:v>
                </c:pt>
                <c:pt idx="4">
                  <c:v>-0.28199999999999997</c:v>
                </c:pt>
                <c:pt idx="5">
                  <c:v>-0.45</c:v>
                </c:pt>
                <c:pt idx="6">
                  <c:v>-0.56000000000000005</c:v>
                </c:pt>
              </c:numCache>
            </c:numRef>
          </c:val>
        </c:ser>
        <c:ser>
          <c:idx val="12"/>
          <c:order val="4"/>
          <c:tx>
            <c:strRef>
              <c:f>'Figure 13 - Historical'!$A$13</c:f>
              <c:strCache>
                <c:ptCount val="1"/>
                <c:pt idx="0">
                  <c:v>Equal cost - chart negative value</c:v>
                </c:pt>
              </c:strCache>
            </c:strRef>
          </c:tx>
          <c:spPr>
            <a:gradFill>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gradFill>
            <a:ln w="28575">
              <a:noFill/>
            </a:ln>
          </c:spPr>
          <c:invertIfNegative val="0"/>
          <c:cat>
            <c:strRef>
              <c:f>'Figure 13 - Historical'!$C$7:$I$7</c:f>
              <c:strCache>
                <c:ptCount val="7"/>
                <c:pt idx="0">
                  <c:v>New Zealand</c:v>
                </c:pt>
                <c:pt idx="1">
                  <c:v>Australia</c:v>
                </c:pt>
                <c:pt idx="2">
                  <c:v>United States</c:v>
                </c:pt>
                <c:pt idx="3">
                  <c:v>European Union</c:v>
                </c:pt>
                <c:pt idx="4">
                  <c:v>Canada</c:v>
                </c:pt>
                <c:pt idx="5">
                  <c:v>Japan</c:v>
                </c:pt>
                <c:pt idx="6">
                  <c:v>United Kingdom</c:v>
                </c:pt>
              </c:strCache>
            </c:strRef>
          </c:cat>
          <c:val>
            <c:numRef>
              <c:f>'Figure 13 - Historical'!$C$13:$I$13</c:f>
              <c:numCache>
                <c:formatCode>0%</c:formatCode>
                <c:ptCount val="7"/>
                <c:pt idx="0">
                  <c:v>-0.22999999999999998</c:v>
                </c:pt>
                <c:pt idx="1">
                  <c:v>-0.21000000000000002</c:v>
                </c:pt>
                <c:pt idx="2">
                  <c:v>-0.21999999999999997</c:v>
                </c:pt>
                <c:pt idx="3">
                  <c:v>-0.18000000000000005</c:v>
                </c:pt>
                <c:pt idx="4">
                  <c:v>-0.26879999999999998</c:v>
                </c:pt>
                <c:pt idx="5">
                  <c:v>-0.21000000000000002</c:v>
                </c:pt>
                <c:pt idx="6">
                  <c:v>-0.17999999999999994</c:v>
                </c:pt>
              </c:numCache>
            </c:numRef>
          </c:val>
        </c:ser>
        <c:ser>
          <c:idx val="3"/>
          <c:order val="5"/>
          <c:tx>
            <c:v>MfE range consistent with 2 degrees</c:v>
          </c:tx>
          <c:spPr>
            <a:gradFill flip="none" rotWithShape="1">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tileRect/>
            </a:gradFill>
            <a:ln w="28575">
              <a:noFill/>
            </a:ln>
          </c:spPr>
          <c:invertIfNegative val="0"/>
          <c:cat>
            <c:strRef>
              <c:f>'Figure 13 - Historical'!$C$7:$I$7</c:f>
              <c:strCache>
                <c:ptCount val="7"/>
                <c:pt idx="0">
                  <c:v>New Zealand</c:v>
                </c:pt>
                <c:pt idx="1">
                  <c:v>Australia</c:v>
                </c:pt>
                <c:pt idx="2">
                  <c:v>United States</c:v>
                </c:pt>
                <c:pt idx="3">
                  <c:v>European Union</c:v>
                </c:pt>
                <c:pt idx="4">
                  <c:v>Canada</c:v>
                </c:pt>
                <c:pt idx="5">
                  <c:v>Japan</c:v>
                </c:pt>
                <c:pt idx="6">
                  <c:v>United Kingdom</c:v>
                </c:pt>
              </c:strCache>
            </c:strRef>
          </c:cat>
          <c:val>
            <c:numRef>
              <c:f>'Figure 13 - Historical'!$C$12:$I$12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94688000"/>
        <c:axId val="94689920"/>
      </c:barChart>
      <c:scatterChart>
        <c:scatterStyle val="lineMarker"/>
        <c:varyColors val="0"/>
        <c:ser>
          <c:idx val="1"/>
          <c:order val="0"/>
          <c:tx>
            <c:strRef>
              <c:f>'Figure 13 - Historical'!$A$14</c:f>
              <c:strCache>
                <c:ptCount val="1"/>
                <c:pt idx="0">
                  <c:v>Equal cost - Literature #1</c:v>
                </c:pt>
              </c:strCache>
            </c:strRef>
          </c:tx>
          <c:spPr>
            <a:ln w="28575">
              <a:noFill/>
            </a:ln>
          </c:spPr>
          <c:marker>
            <c:symbol val="x"/>
            <c:size val="10"/>
            <c:spPr>
              <a:noFill/>
              <a:ln>
                <a:solidFill>
                  <a:schemeClr val="bg1">
                    <a:lumMod val="50000"/>
                  </a:schemeClr>
                </a:solidFill>
              </a:ln>
            </c:spPr>
          </c:marker>
          <c:xVal>
            <c:strRef>
              <c:f>'Figure 13 - Historical'!$C$7:$I$7</c:f>
              <c:strCache>
                <c:ptCount val="7"/>
                <c:pt idx="0">
                  <c:v>New Zealand</c:v>
                </c:pt>
                <c:pt idx="1">
                  <c:v>Australia</c:v>
                </c:pt>
                <c:pt idx="2">
                  <c:v>United States</c:v>
                </c:pt>
                <c:pt idx="3">
                  <c:v>European Union</c:v>
                </c:pt>
                <c:pt idx="4">
                  <c:v>Canada</c:v>
                </c:pt>
                <c:pt idx="5">
                  <c:v>Japan</c:v>
                </c:pt>
                <c:pt idx="6">
                  <c:v>United Kingdom</c:v>
                </c:pt>
              </c:strCache>
            </c:strRef>
          </c:xVal>
          <c:yVal>
            <c:numRef>
              <c:f>'Figure 13 - Historical'!$C$14:$I$14</c:f>
              <c:numCache>
                <c:formatCode>0%</c:formatCode>
                <c:ptCount val="7"/>
                <c:pt idx="2">
                  <c:v>-0.4</c:v>
                </c:pt>
                <c:pt idx="3">
                  <c:v>-0.68899999999999995</c:v>
                </c:pt>
                <c:pt idx="4">
                  <c:v>-0.251</c:v>
                </c:pt>
                <c:pt idx="5">
                  <c:v>-0.48699999999999999</c:v>
                </c:pt>
              </c:numCache>
            </c:numRef>
          </c:yVal>
          <c:smooth val="0"/>
        </c:ser>
        <c:ser>
          <c:idx val="4"/>
          <c:order val="1"/>
          <c:tx>
            <c:v>Historical responsibility from literature</c:v>
          </c:tx>
          <c:spPr>
            <a:ln w="28575">
              <a:noFill/>
            </a:ln>
          </c:spPr>
          <c:marker>
            <c:symbol val="x"/>
            <c:size val="10"/>
            <c:spPr>
              <a:noFill/>
              <a:ln>
                <a:solidFill>
                  <a:schemeClr val="bg1">
                    <a:lumMod val="50000"/>
                  </a:schemeClr>
                </a:solidFill>
              </a:ln>
            </c:spPr>
          </c:marker>
          <c:xVal>
            <c:strRef>
              <c:f>'Figure 13 - Historical'!$C$7:$I$7</c:f>
              <c:strCache>
                <c:ptCount val="7"/>
                <c:pt idx="0">
                  <c:v>New Zealand</c:v>
                </c:pt>
                <c:pt idx="1">
                  <c:v>Australia</c:v>
                </c:pt>
                <c:pt idx="2">
                  <c:v>United States</c:v>
                </c:pt>
                <c:pt idx="3">
                  <c:v>European Union</c:v>
                </c:pt>
                <c:pt idx="4">
                  <c:v>Canada</c:v>
                </c:pt>
                <c:pt idx="5">
                  <c:v>Japan</c:v>
                </c:pt>
                <c:pt idx="6">
                  <c:v>United Kingdom</c:v>
                </c:pt>
              </c:strCache>
            </c:strRef>
          </c:xVal>
          <c:yVal>
            <c:numRef>
              <c:f>'Figure 13 - Historical'!$C$15:$I$15</c:f>
              <c:numCache>
                <c:formatCode>0%</c:formatCode>
                <c:ptCount val="7"/>
                <c:pt idx="2">
                  <c:v>-0.56000000000000005</c:v>
                </c:pt>
                <c:pt idx="3">
                  <c:v>-0.83099999999999996</c:v>
                </c:pt>
                <c:pt idx="4">
                  <c:v>-0.32790000000000002</c:v>
                </c:pt>
                <c:pt idx="5">
                  <c:v>-0.65100000000000002</c:v>
                </c:pt>
              </c:numCache>
            </c:numRef>
          </c:yVal>
          <c:smooth val="0"/>
        </c:ser>
        <c:ser>
          <c:idx val="7"/>
          <c:order val="2"/>
          <c:tx>
            <c:strRef>
              <c:f>'Figure 13 - Historical'!$A$16</c:f>
              <c:strCache>
                <c:ptCount val="1"/>
                <c:pt idx="0">
                  <c:v>Actual or estimated target</c:v>
                </c:pt>
              </c:strCache>
            </c:strRef>
          </c:tx>
          <c:spPr>
            <a:ln w="28575">
              <a:noFill/>
            </a:ln>
          </c:spPr>
          <c:marker>
            <c:symbol val="diamond"/>
            <c:size val="10"/>
            <c:spPr>
              <a:solidFill>
                <a:schemeClr val="accent5"/>
              </a:solidFill>
              <a:ln>
                <a:solidFill>
                  <a:schemeClr val="accent5"/>
                </a:solidFill>
              </a:ln>
            </c:spPr>
          </c:marker>
          <c:xVal>
            <c:strRef>
              <c:f>'Figure 13 - Historical'!$C$7:$I$7</c:f>
              <c:strCache>
                <c:ptCount val="7"/>
                <c:pt idx="0">
                  <c:v>New Zealand</c:v>
                </c:pt>
                <c:pt idx="1">
                  <c:v>Australia</c:v>
                </c:pt>
                <c:pt idx="2">
                  <c:v>United States</c:v>
                </c:pt>
                <c:pt idx="3">
                  <c:v>European Union</c:v>
                </c:pt>
                <c:pt idx="4">
                  <c:v>Canada</c:v>
                </c:pt>
                <c:pt idx="5">
                  <c:v>Japan</c:v>
                </c:pt>
                <c:pt idx="6">
                  <c:v>United Kingdom</c:v>
                </c:pt>
              </c:strCache>
            </c:strRef>
          </c:xVal>
          <c:yVal>
            <c:numRef>
              <c:f>'Figure 13 - Historical'!$C$16:$I$16</c:f>
              <c:numCache>
                <c:formatCode>0%</c:formatCode>
                <c:ptCount val="7"/>
                <c:pt idx="0">
                  <c:v>-0.11201750251657094</c:v>
                </c:pt>
                <c:pt idx="1">
                  <c:v>-0.20106879977297309</c:v>
                </c:pt>
                <c:pt idx="2">
                  <c:v>-0.28899999999999998</c:v>
                </c:pt>
                <c:pt idx="3">
                  <c:v>-0.4</c:v>
                </c:pt>
                <c:pt idx="4">
                  <c:v>1.8100000000000002E-2</c:v>
                </c:pt>
                <c:pt idx="5">
                  <c:v>-0.18</c:v>
                </c:pt>
                <c:pt idx="6">
                  <c:v>-0.6</c:v>
                </c:pt>
              </c:numCache>
            </c:numRef>
          </c:yVal>
          <c:smooth val="0"/>
        </c:ser>
        <c:dLbls>
          <c:showLegendKey val="0"/>
          <c:showVal val="0"/>
          <c:showCatName val="0"/>
          <c:showSerName val="0"/>
          <c:showPercent val="0"/>
          <c:showBubbleSize val="0"/>
        </c:dLbls>
        <c:axId val="94688000"/>
        <c:axId val="94689920"/>
      </c:scatterChart>
      <c:catAx>
        <c:axId val="94688000"/>
        <c:scaling>
          <c:orientation val="minMax"/>
        </c:scaling>
        <c:delete val="0"/>
        <c:axPos val="b"/>
        <c:numFmt formatCode="m/d/yyyy" sourceLinked="1"/>
        <c:majorTickMark val="none"/>
        <c:minorTickMark val="none"/>
        <c:tickLblPos val="high"/>
        <c:spPr>
          <a:noFill/>
        </c:spPr>
        <c:txPr>
          <a:bodyPr rot="0" vert="horz" anchor="ctr" anchorCtr="0"/>
          <a:lstStyle/>
          <a:p>
            <a:pPr>
              <a:defRPr>
                <a:solidFill>
                  <a:schemeClr val="tx1"/>
                </a:solidFill>
              </a:defRPr>
            </a:pPr>
            <a:endParaRPr lang="en-US"/>
          </a:p>
        </c:txPr>
        <c:crossAx val="94689920"/>
        <c:crosses val="autoZero"/>
        <c:auto val="0"/>
        <c:lblAlgn val="ctr"/>
        <c:lblOffset val="100"/>
        <c:noMultiLvlLbl val="0"/>
      </c:catAx>
      <c:valAx>
        <c:axId val="94689920"/>
        <c:scaling>
          <c:orientation val="minMax"/>
        </c:scaling>
        <c:delete val="0"/>
        <c:axPos val="l"/>
        <c:title>
          <c:tx>
            <c:rich>
              <a:bodyPr rot="-5400000" vert="horz"/>
              <a:lstStyle/>
              <a:p>
                <a:pPr>
                  <a:defRPr sz="1100"/>
                </a:pPr>
                <a:r>
                  <a:rPr lang="en-US" sz="1100"/>
                  <a:t>Target by 2030</a:t>
                </a:r>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94688000"/>
        <c:crossesAt val="1"/>
        <c:crossBetween val="between"/>
      </c:valAx>
    </c:plotArea>
    <c:legend>
      <c:legendPos val="r"/>
      <c:legendEntry>
        <c:idx val="1"/>
        <c:delete val="1"/>
      </c:legendEntry>
      <c:legendEntry>
        <c:idx val="2"/>
        <c:delete val="1"/>
      </c:legendEntry>
      <c:legendEntry>
        <c:idx val="3"/>
        <c:delete val="1"/>
      </c:legendEntry>
      <c:layout>
        <c:manualLayout>
          <c:xMode val="edge"/>
          <c:yMode val="edge"/>
          <c:x val="0.13653776433795742"/>
          <c:y val="0.89221904638969307"/>
          <c:w val="0.810458180531341"/>
          <c:h val="9.5290653282221319E-2"/>
        </c:manualLayout>
      </c:layout>
      <c:overlay val="0"/>
      <c:spPr>
        <a:ln>
          <a:solidFill>
            <a:schemeClr val="tx2"/>
          </a:solidFill>
        </a:ln>
      </c:sp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41044209192"/>
          <c:y val="0.15588042038577385"/>
          <c:w val="0.82157397972122448"/>
          <c:h val="0.73631206340306998"/>
        </c:manualLayout>
      </c:layout>
      <c:barChart>
        <c:barDir val="col"/>
        <c:grouping val="stacked"/>
        <c:varyColors val="0"/>
        <c:ser>
          <c:idx val="2"/>
          <c:order val="1"/>
          <c:tx>
            <c:strRef>
              <c:f>'Figure 14 - Reduction from BAU'!$A$11</c:f>
              <c:strCache>
                <c:ptCount val="1"/>
                <c:pt idx="0">
                  <c:v>Reduction from BAU - chart blank</c:v>
                </c:pt>
              </c:strCache>
            </c:strRef>
          </c:tx>
          <c:spPr>
            <a:noFill/>
            <a:ln w="28575">
              <a:noFill/>
            </a:ln>
          </c:spPr>
          <c:invertIfNegative val="0"/>
          <c:dPt>
            <c:idx val="1"/>
            <c:invertIfNegative val="0"/>
            <c:bubble3D val="0"/>
          </c:dPt>
          <c:cat>
            <c:strRef>
              <c:f>'Figure 14 - Reduction from BAU'!$C$7:$I$7</c:f>
              <c:strCache>
                <c:ptCount val="7"/>
                <c:pt idx="0">
                  <c:v>New Zealand</c:v>
                </c:pt>
                <c:pt idx="1">
                  <c:v>Australia</c:v>
                </c:pt>
                <c:pt idx="2">
                  <c:v>United States</c:v>
                </c:pt>
                <c:pt idx="3">
                  <c:v>European Union</c:v>
                </c:pt>
                <c:pt idx="4">
                  <c:v>Canada</c:v>
                </c:pt>
                <c:pt idx="5">
                  <c:v>Japan</c:v>
                </c:pt>
                <c:pt idx="6">
                  <c:v>United Kingdom</c:v>
                </c:pt>
              </c:strCache>
            </c:strRef>
          </c:cat>
          <c:val>
            <c:numRef>
              <c:f>'Figure 14 - Reduction from BAU'!$C$11:$I$11</c:f>
              <c:numCache>
                <c:formatCode>0%</c:formatCode>
                <c:ptCount val="7"/>
                <c:pt idx="0">
                  <c:v>-0.05</c:v>
                </c:pt>
                <c:pt idx="1">
                  <c:v>-0.12</c:v>
                </c:pt>
                <c:pt idx="2">
                  <c:v>-0.15</c:v>
                </c:pt>
                <c:pt idx="3">
                  <c:v>-0.39</c:v>
                </c:pt>
                <c:pt idx="4">
                  <c:v>-1.5900000000000001E-2</c:v>
                </c:pt>
                <c:pt idx="5">
                  <c:v>-0.24</c:v>
                </c:pt>
                <c:pt idx="6">
                  <c:v>-0.37</c:v>
                </c:pt>
              </c:numCache>
            </c:numRef>
          </c:val>
        </c:ser>
        <c:ser>
          <c:idx val="12"/>
          <c:order val="2"/>
          <c:tx>
            <c:strRef>
              <c:f>'Figure 14 - Reduction from BAU'!$A$13</c:f>
              <c:strCache>
                <c:ptCount val="1"/>
                <c:pt idx="0">
                  <c:v>Reduction from BAU - chart negative value</c:v>
                </c:pt>
              </c:strCache>
            </c:strRef>
          </c:tx>
          <c:spPr>
            <a:gradFill>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gradFill>
            <a:ln w="28575">
              <a:noFill/>
            </a:ln>
          </c:spPr>
          <c:invertIfNegative val="0"/>
          <c:cat>
            <c:strRef>
              <c:f>'Figure 14 - Reduction from BAU'!$C$7:$I$7</c:f>
              <c:strCache>
                <c:ptCount val="7"/>
                <c:pt idx="0">
                  <c:v>New Zealand</c:v>
                </c:pt>
                <c:pt idx="1">
                  <c:v>Australia</c:v>
                </c:pt>
                <c:pt idx="2">
                  <c:v>United States</c:v>
                </c:pt>
                <c:pt idx="3">
                  <c:v>European Union</c:v>
                </c:pt>
                <c:pt idx="4">
                  <c:v>Canada</c:v>
                </c:pt>
                <c:pt idx="5">
                  <c:v>Japan</c:v>
                </c:pt>
                <c:pt idx="6">
                  <c:v>United Kingdom</c:v>
                </c:pt>
              </c:strCache>
            </c:strRef>
          </c:cat>
          <c:val>
            <c:numRef>
              <c:f>'Figure 14 - Reduction from BAU'!$C$13:$I$13</c:f>
              <c:numCache>
                <c:formatCode>0%</c:formatCode>
                <c:ptCount val="7"/>
                <c:pt idx="0">
                  <c:v>-0.15999999999999998</c:v>
                </c:pt>
                <c:pt idx="1">
                  <c:v>-0.14000000000000001</c:v>
                </c:pt>
                <c:pt idx="2">
                  <c:v>-0.13999999999999999</c:v>
                </c:pt>
                <c:pt idx="3">
                  <c:v>-9.9999999999999978E-2</c:v>
                </c:pt>
                <c:pt idx="4">
                  <c:v>-0.16289999999999999</c:v>
                </c:pt>
                <c:pt idx="5">
                  <c:v>-0.12</c:v>
                </c:pt>
                <c:pt idx="6">
                  <c:v>-9.9999999999999978E-2</c:v>
                </c:pt>
              </c:numCache>
            </c:numRef>
          </c:val>
        </c:ser>
        <c:ser>
          <c:idx val="3"/>
          <c:order val="3"/>
          <c:tx>
            <c:v>MfE range consistent with 2 degrees</c:v>
          </c:tx>
          <c:spPr>
            <a:gradFill flip="none" rotWithShape="1">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tileRect/>
            </a:gradFill>
            <a:ln w="28575">
              <a:noFill/>
            </a:ln>
          </c:spPr>
          <c:invertIfNegative val="0"/>
          <c:cat>
            <c:strRef>
              <c:f>'Figure 14 - Reduction from BAU'!$C$7:$I$7</c:f>
              <c:strCache>
                <c:ptCount val="7"/>
                <c:pt idx="0">
                  <c:v>New Zealand</c:v>
                </c:pt>
                <c:pt idx="1">
                  <c:v>Australia</c:v>
                </c:pt>
                <c:pt idx="2">
                  <c:v>United States</c:v>
                </c:pt>
                <c:pt idx="3">
                  <c:v>European Union</c:v>
                </c:pt>
                <c:pt idx="4">
                  <c:v>Canada</c:v>
                </c:pt>
                <c:pt idx="5">
                  <c:v>Japan</c:v>
                </c:pt>
                <c:pt idx="6">
                  <c:v>United Kingdom</c:v>
                </c:pt>
              </c:strCache>
            </c:strRef>
          </c:cat>
          <c:val>
            <c:numRef>
              <c:f>'Figure 14 - Reduction from BAU'!$C$12:$I$12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95095808"/>
        <c:axId val="95102080"/>
      </c:barChart>
      <c:scatterChart>
        <c:scatterStyle val="lineMarker"/>
        <c:varyColors val="0"/>
        <c:ser>
          <c:idx val="7"/>
          <c:order val="0"/>
          <c:tx>
            <c:strRef>
              <c:f>'Figure 14 - Reduction from BAU'!$A$14</c:f>
              <c:strCache>
                <c:ptCount val="1"/>
                <c:pt idx="0">
                  <c:v>Actual or estimated target</c:v>
                </c:pt>
              </c:strCache>
            </c:strRef>
          </c:tx>
          <c:spPr>
            <a:ln w="28575">
              <a:noFill/>
            </a:ln>
          </c:spPr>
          <c:marker>
            <c:symbol val="diamond"/>
            <c:size val="10"/>
            <c:spPr>
              <a:solidFill>
                <a:schemeClr val="accent5"/>
              </a:solidFill>
              <a:ln>
                <a:solidFill>
                  <a:schemeClr val="accent5"/>
                </a:solidFill>
              </a:ln>
            </c:spPr>
          </c:marker>
          <c:xVal>
            <c:strRef>
              <c:f>'Figure 14 - Reduction from BAU'!$C$7:$I$7</c:f>
              <c:strCache>
                <c:ptCount val="7"/>
                <c:pt idx="0">
                  <c:v>New Zealand</c:v>
                </c:pt>
                <c:pt idx="1">
                  <c:v>Australia</c:v>
                </c:pt>
                <c:pt idx="2">
                  <c:v>United States</c:v>
                </c:pt>
                <c:pt idx="3">
                  <c:v>European Union</c:v>
                </c:pt>
                <c:pt idx="4">
                  <c:v>Canada</c:v>
                </c:pt>
                <c:pt idx="5">
                  <c:v>Japan</c:v>
                </c:pt>
                <c:pt idx="6">
                  <c:v>United Kingdom</c:v>
                </c:pt>
              </c:strCache>
            </c:strRef>
          </c:xVal>
          <c:yVal>
            <c:numRef>
              <c:f>'Figure 14 - Reduction from BAU'!$C$14:$I$14</c:f>
              <c:numCache>
                <c:formatCode>0%</c:formatCode>
                <c:ptCount val="7"/>
                <c:pt idx="0">
                  <c:v>-0.11201750251657094</c:v>
                </c:pt>
                <c:pt idx="1">
                  <c:v>-0.20106879977297309</c:v>
                </c:pt>
                <c:pt idx="2">
                  <c:v>-0.28899999999999998</c:v>
                </c:pt>
                <c:pt idx="3">
                  <c:v>-0.4</c:v>
                </c:pt>
                <c:pt idx="4">
                  <c:v>1.8100000000000002E-2</c:v>
                </c:pt>
                <c:pt idx="5">
                  <c:v>-0.18</c:v>
                </c:pt>
                <c:pt idx="6">
                  <c:v>-0.6</c:v>
                </c:pt>
              </c:numCache>
            </c:numRef>
          </c:yVal>
          <c:smooth val="0"/>
        </c:ser>
        <c:dLbls>
          <c:showLegendKey val="0"/>
          <c:showVal val="0"/>
          <c:showCatName val="0"/>
          <c:showSerName val="0"/>
          <c:showPercent val="0"/>
          <c:showBubbleSize val="0"/>
        </c:dLbls>
        <c:axId val="95095808"/>
        <c:axId val="95102080"/>
      </c:scatterChart>
      <c:catAx>
        <c:axId val="95095808"/>
        <c:scaling>
          <c:orientation val="minMax"/>
        </c:scaling>
        <c:delete val="0"/>
        <c:axPos val="b"/>
        <c:numFmt formatCode="m/d/yyyy" sourceLinked="1"/>
        <c:majorTickMark val="none"/>
        <c:minorTickMark val="none"/>
        <c:tickLblPos val="high"/>
        <c:spPr>
          <a:noFill/>
        </c:spPr>
        <c:txPr>
          <a:bodyPr rot="0" vert="horz" anchor="ctr" anchorCtr="0"/>
          <a:lstStyle/>
          <a:p>
            <a:pPr>
              <a:defRPr>
                <a:solidFill>
                  <a:schemeClr val="tx1"/>
                </a:solidFill>
              </a:defRPr>
            </a:pPr>
            <a:endParaRPr lang="en-US"/>
          </a:p>
        </c:txPr>
        <c:crossAx val="95102080"/>
        <c:crosses val="autoZero"/>
        <c:auto val="0"/>
        <c:lblAlgn val="ctr"/>
        <c:lblOffset val="100"/>
        <c:noMultiLvlLbl val="0"/>
      </c:catAx>
      <c:valAx>
        <c:axId val="95102080"/>
        <c:scaling>
          <c:orientation val="minMax"/>
        </c:scaling>
        <c:delete val="0"/>
        <c:axPos val="l"/>
        <c:title>
          <c:tx>
            <c:rich>
              <a:bodyPr rot="-5400000" vert="horz"/>
              <a:lstStyle/>
              <a:p>
                <a:pPr>
                  <a:defRPr sz="1100"/>
                </a:pPr>
                <a:r>
                  <a:rPr lang="en-US" sz="1100"/>
                  <a:t>Target by 2030</a:t>
                </a:r>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95095808"/>
        <c:crossesAt val="1"/>
        <c:crossBetween val="between"/>
      </c:valAx>
    </c:plotArea>
    <c:legend>
      <c:legendPos val="r"/>
      <c:legendEntry>
        <c:idx val="1"/>
        <c:delete val="1"/>
      </c:legendEntry>
      <c:legendEntry>
        <c:idx val="2"/>
        <c:delete val="1"/>
      </c:legendEntry>
      <c:layout>
        <c:manualLayout>
          <c:xMode val="edge"/>
          <c:yMode val="edge"/>
          <c:x val="0.13653776433795742"/>
          <c:y val="0.89221904638969307"/>
          <c:w val="0.810458180531341"/>
          <c:h val="9.5290653282221319E-2"/>
        </c:manualLayout>
      </c:layout>
      <c:overlay val="0"/>
      <c:spPr>
        <a:ln>
          <a:solidFill>
            <a:schemeClr val="tx2"/>
          </a:solidFill>
        </a:ln>
      </c:sp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34110103776308"/>
          <c:y val="0.1151722724055913"/>
          <c:w val="0.81400579412012708"/>
          <c:h val="0.75107683364186661"/>
        </c:manualLayout>
      </c:layout>
      <c:barChart>
        <c:barDir val="col"/>
        <c:grouping val="stacked"/>
        <c:varyColors val="0"/>
        <c:ser>
          <c:idx val="2"/>
          <c:order val="0"/>
          <c:tx>
            <c:strRef>
              <c:f>'Figure 15 - 2 degrees - China'!$A$9</c:f>
              <c:strCache>
                <c:ptCount val="1"/>
                <c:pt idx="0">
                  <c:v>Indicator - deep estimate</c:v>
                </c:pt>
              </c:strCache>
            </c:strRef>
          </c:tx>
          <c:spPr>
            <a:noFill/>
            <a:ln w="28575">
              <a:noFill/>
            </a:ln>
          </c:spPr>
          <c:invertIfNegative val="0"/>
          <c:dPt>
            <c:idx val="1"/>
            <c:invertIfNegative val="0"/>
            <c:bubble3D val="0"/>
          </c:dPt>
          <c:cat>
            <c:strRef>
              <c:f>'Figure 15 - 2 degrees - China'!$C$7:$F$7</c:f>
              <c:strCache>
                <c:ptCount val="4"/>
                <c:pt idx="0">
                  <c:v>Equal cost</c:v>
                </c:pt>
                <c:pt idx="1">
                  <c:v>Historical responsibility</c:v>
                </c:pt>
                <c:pt idx="2">
                  <c:v>Equal per capita</c:v>
                </c:pt>
                <c:pt idx="3">
                  <c:v>Equal reduction from BAU</c:v>
                </c:pt>
              </c:strCache>
            </c:strRef>
          </c:cat>
          <c:val>
            <c:numRef>
              <c:f>'Figure 15 - 2 degrees - China'!$C$9:$F$9</c:f>
              <c:numCache>
                <c:formatCode>0%</c:formatCode>
                <c:ptCount val="4"/>
                <c:pt idx="0">
                  <c:v>0.93400000000000005</c:v>
                </c:pt>
                <c:pt idx="1">
                  <c:v>3.18</c:v>
                </c:pt>
                <c:pt idx="2">
                  <c:v>1.0289999999999999</c:v>
                </c:pt>
                <c:pt idx="3">
                  <c:v>2.64</c:v>
                </c:pt>
              </c:numCache>
            </c:numRef>
          </c:val>
        </c:ser>
        <c:ser>
          <c:idx val="3"/>
          <c:order val="1"/>
          <c:tx>
            <c:v>MfE range consistent with 2 degrees</c:v>
          </c:tx>
          <c:spPr>
            <a:gradFill>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0"/>
            </a:gradFill>
            <a:ln w="28575">
              <a:noFill/>
            </a:ln>
          </c:spPr>
          <c:invertIfNegative val="0"/>
          <c:dPt>
            <c:idx val="0"/>
            <c:invertIfNegative val="0"/>
            <c:bubble3D val="0"/>
          </c:dPt>
          <c:dPt>
            <c:idx val="1"/>
            <c:invertIfNegative val="0"/>
            <c:bubble3D val="0"/>
            <c:spPr>
              <a:gradFill flip="none" rotWithShape="1">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0"/>
                <a:tileRect/>
              </a:gradFill>
              <a:ln w="28575">
                <a:noFill/>
              </a:ln>
            </c:spPr>
          </c:dPt>
          <c:dPt>
            <c:idx val="2"/>
            <c:invertIfNegative val="0"/>
            <c:bubble3D val="0"/>
            <c:spPr>
              <a:gradFill flip="none" rotWithShape="1">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0"/>
                <a:tileRect/>
              </a:gradFill>
              <a:ln w="28575">
                <a:noFill/>
              </a:ln>
            </c:spPr>
          </c:dPt>
          <c:dPt>
            <c:idx val="3"/>
            <c:invertIfNegative val="0"/>
            <c:bubble3D val="0"/>
            <c:spPr>
              <a:gradFill flip="none" rotWithShape="1">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0"/>
                <a:tileRect/>
              </a:gradFill>
              <a:ln w="28575">
                <a:noFill/>
              </a:ln>
            </c:spPr>
          </c:dPt>
          <c:cat>
            <c:strRef>
              <c:f>'Figure 15 - 2 degrees - China'!$C$7:$F$7</c:f>
              <c:strCache>
                <c:ptCount val="4"/>
                <c:pt idx="0">
                  <c:v>Equal cost</c:v>
                </c:pt>
                <c:pt idx="1">
                  <c:v>Historical responsibility</c:v>
                </c:pt>
                <c:pt idx="2">
                  <c:v>Equal per capita</c:v>
                </c:pt>
                <c:pt idx="3">
                  <c:v>Equal reduction from BAU</c:v>
                </c:pt>
              </c:strCache>
            </c:strRef>
          </c:cat>
          <c:val>
            <c:numRef>
              <c:f>'Figure 15 - 2 degrees - China'!$C$10:$F$10</c:f>
              <c:numCache>
                <c:formatCode>0%</c:formatCode>
                <c:ptCount val="4"/>
                <c:pt idx="0">
                  <c:v>1.9779999999999998</c:v>
                </c:pt>
                <c:pt idx="1">
                  <c:v>0.54999999999999982</c:v>
                </c:pt>
                <c:pt idx="2">
                  <c:v>0.64100000000000001</c:v>
                </c:pt>
                <c:pt idx="3">
                  <c:v>0.71999999999999975</c:v>
                </c:pt>
              </c:numCache>
            </c:numRef>
          </c:val>
        </c:ser>
        <c:dLbls>
          <c:showLegendKey val="0"/>
          <c:showVal val="0"/>
          <c:showCatName val="0"/>
          <c:showSerName val="0"/>
          <c:showPercent val="0"/>
          <c:showBubbleSize val="0"/>
        </c:dLbls>
        <c:gapWidth val="150"/>
        <c:overlap val="100"/>
        <c:axId val="71722112"/>
        <c:axId val="71723648"/>
      </c:barChart>
      <c:scatterChart>
        <c:scatterStyle val="lineMarker"/>
        <c:varyColors val="0"/>
        <c:ser>
          <c:idx val="7"/>
          <c:order val="2"/>
          <c:tx>
            <c:strRef>
              <c:f>'Figure 15 - 2 degrees - China'!$A$15</c:f>
              <c:strCache>
                <c:ptCount val="1"/>
                <c:pt idx="0">
                  <c:v>Estimated target</c:v>
                </c:pt>
              </c:strCache>
            </c:strRef>
          </c:tx>
          <c:spPr>
            <a:ln w="28575">
              <a:solidFill>
                <a:schemeClr val="accent5"/>
              </a:solidFill>
              <a:prstDash val="sysDot"/>
            </a:ln>
          </c:spPr>
          <c:marker>
            <c:symbol val="none"/>
          </c:marker>
          <c:xVal>
            <c:strRef>
              <c:f>'Figure 15 - 2 degrees - China'!$C$7:$F$7</c:f>
              <c:strCache>
                <c:ptCount val="4"/>
                <c:pt idx="0">
                  <c:v>Equal cost</c:v>
                </c:pt>
                <c:pt idx="1">
                  <c:v>Historical responsibility</c:v>
                </c:pt>
                <c:pt idx="2">
                  <c:v>Equal per capita</c:v>
                </c:pt>
                <c:pt idx="3">
                  <c:v>Equal reduction from BAU</c:v>
                </c:pt>
              </c:strCache>
            </c:strRef>
          </c:xVal>
          <c:yVal>
            <c:numRef>
              <c:f>'Figure 15 - 2 degrees - China'!$C$15:$F$15</c:f>
              <c:numCache>
                <c:formatCode>0%</c:formatCode>
                <c:ptCount val="4"/>
                <c:pt idx="0">
                  <c:v>2.73</c:v>
                </c:pt>
                <c:pt idx="1">
                  <c:v>2.73</c:v>
                </c:pt>
                <c:pt idx="2">
                  <c:v>2.73</c:v>
                </c:pt>
                <c:pt idx="3">
                  <c:v>2.73</c:v>
                </c:pt>
              </c:numCache>
            </c:numRef>
          </c:yVal>
          <c:smooth val="0"/>
        </c:ser>
        <c:ser>
          <c:idx val="0"/>
          <c:order val="3"/>
          <c:tx>
            <c:v>Estimates from literature</c:v>
          </c:tx>
          <c:spPr>
            <a:ln>
              <a:noFill/>
            </a:ln>
          </c:spPr>
          <c:marker>
            <c:symbol val="x"/>
            <c:size val="10"/>
            <c:spPr>
              <a:ln>
                <a:solidFill>
                  <a:schemeClr val="bg1">
                    <a:lumMod val="50000"/>
                  </a:schemeClr>
                </a:solidFill>
              </a:ln>
            </c:spPr>
          </c:marker>
          <c:xVal>
            <c:strRef>
              <c:f>'Figure 15 - 2 degrees - China'!$C$7:$F$7</c:f>
              <c:strCache>
                <c:ptCount val="4"/>
                <c:pt idx="0">
                  <c:v>Equal cost</c:v>
                </c:pt>
                <c:pt idx="1">
                  <c:v>Historical responsibility</c:v>
                </c:pt>
                <c:pt idx="2">
                  <c:v>Equal per capita</c:v>
                </c:pt>
                <c:pt idx="3">
                  <c:v>Equal reduction from BAU</c:v>
                </c:pt>
              </c:strCache>
            </c:strRef>
          </c:xVal>
          <c:yVal>
            <c:numRef>
              <c:f>'Figure 15 - 2 degrees - China'!$C$12:$F$12</c:f>
              <c:numCache>
                <c:formatCode>0%</c:formatCode>
                <c:ptCount val="4"/>
                <c:pt idx="0">
                  <c:v>2</c:v>
                </c:pt>
                <c:pt idx="1">
                  <c:v>2.76</c:v>
                </c:pt>
                <c:pt idx="2">
                  <c:v>1.63</c:v>
                </c:pt>
              </c:numCache>
            </c:numRef>
          </c:yVal>
          <c:smooth val="0"/>
        </c:ser>
        <c:ser>
          <c:idx val="1"/>
          <c:order val="4"/>
          <c:tx>
            <c:strRef>
              <c:f>'Figure 15 - 2 degrees - China'!$A$13</c:f>
              <c:strCache>
                <c:ptCount val="1"/>
                <c:pt idx="0">
                  <c:v>Literature estimate #2</c:v>
                </c:pt>
              </c:strCache>
            </c:strRef>
          </c:tx>
          <c:spPr>
            <a:ln>
              <a:noFill/>
            </a:ln>
          </c:spPr>
          <c:marker>
            <c:symbol val="x"/>
            <c:size val="10"/>
            <c:spPr>
              <a:ln>
                <a:solidFill>
                  <a:schemeClr val="bg1">
                    <a:lumMod val="50000"/>
                  </a:schemeClr>
                </a:solidFill>
              </a:ln>
            </c:spPr>
          </c:marker>
          <c:xVal>
            <c:strRef>
              <c:f>'Figure 15 - 2 degrees - China'!$C$7:$F$7</c:f>
              <c:strCache>
                <c:ptCount val="4"/>
                <c:pt idx="0">
                  <c:v>Equal cost</c:v>
                </c:pt>
                <c:pt idx="1">
                  <c:v>Historical responsibility</c:v>
                </c:pt>
                <c:pt idx="2">
                  <c:v>Equal per capita</c:v>
                </c:pt>
                <c:pt idx="3">
                  <c:v>Equal reduction from BAU</c:v>
                </c:pt>
              </c:strCache>
            </c:strRef>
          </c:xVal>
          <c:yVal>
            <c:numRef>
              <c:f>'Figure 15 - 2 degrees - China'!$C$13:$F$13</c:f>
              <c:numCache>
                <c:formatCode>0%</c:formatCode>
                <c:ptCount val="4"/>
                <c:pt idx="0">
                  <c:v>2.52</c:v>
                </c:pt>
                <c:pt idx="1">
                  <c:v>3.18</c:v>
                </c:pt>
                <c:pt idx="2">
                  <c:v>2.2799999999999998</c:v>
                </c:pt>
              </c:numCache>
            </c:numRef>
          </c:yVal>
          <c:smooth val="0"/>
        </c:ser>
        <c:ser>
          <c:idx val="4"/>
          <c:order val="5"/>
          <c:tx>
            <c:strRef>
              <c:f>'Figure 15 - 2 degrees - China'!$A$14</c:f>
              <c:strCache>
                <c:ptCount val="1"/>
                <c:pt idx="0">
                  <c:v>Literature estimate #3</c:v>
                </c:pt>
              </c:strCache>
            </c:strRef>
          </c:tx>
          <c:spPr>
            <a:ln>
              <a:noFill/>
            </a:ln>
          </c:spPr>
          <c:marker>
            <c:symbol val="x"/>
            <c:size val="10"/>
            <c:spPr>
              <a:ln>
                <a:solidFill>
                  <a:schemeClr val="bg1">
                    <a:lumMod val="50000"/>
                  </a:schemeClr>
                </a:solidFill>
              </a:ln>
            </c:spPr>
          </c:marker>
          <c:xVal>
            <c:strRef>
              <c:f>'Figure 15 - 2 degrees - China'!$C$7:$F$7</c:f>
              <c:strCache>
                <c:ptCount val="4"/>
                <c:pt idx="0">
                  <c:v>Equal cost</c:v>
                </c:pt>
                <c:pt idx="1">
                  <c:v>Historical responsibility</c:v>
                </c:pt>
                <c:pt idx="2">
                  <c:v>Equal per capita</c:v>
                </c:pt>
                <c:pt idx="3">
                  <c:v>Equal reduction from BAU</c:v>
                </c:pt>
              </c:strCache>
            </c:strRef>
          </c:xVal>
          <c:yVal>
            <c:numRef>
              <c:f>'Figure 15 - 2 degrees - China'!$C$14:$F$14</c:f>
              <c:numCache>
                <c:formatCode>0%</c:formatCode>
                <c:ptCount val="4"/>
                <c:pt idx="0">
                  <c:v>1.72</c:v>
                </c:pt>
                <c:pt idx="2">
                  <c:v>1.75</c:v>
                </c:pt>
              </c:numCache>
            </c:numRef>
          </c:yVal>
          <c:smooth val="0"/>
        </c:ser>
        <c:dLbls>
          <c:showLegendKey val="0"/>
          <c:showVal val="0"/>
          <c:showCatName val="0"/>
          <c:showSerName val="0"/>
          <c:showPercent val="0"/>
          <c:showBubbleSize val="0"/>
        </c:dLbls>
        <c:axId val="71722112"/>
        <c:axId val="71723648"/>
      </c:scatterChart>
      <c:catAx>
        <c:axId val="71722112"/>
        <c:scaling>
          <c:orientation val="minMax"/>
        </c:scaling>
        <c:delete val="0"/>
        <c:axPos val="b"/>
        <c:numFmt formatCode="m/d/yyyy" sourceLinked="1"/>
        <c:majorTickMark val="none"/>
        <c:minorTickMark val="none"/>
        <c:tickLblPos val="low"/>
        <c:spPr>
          <a:noFill/>
        </c:spPr>
        <c:txPr>
          <a:bodyPr rot="0" vert="horz" anchor="ctr" anchorCtr="0"/>
          <a:lstStyle/>
          <a:p>
            <a:pPr>
              <a:defRPr>
                <a:solidFill>
                  <a:schemeClr val="tx1"/>
                </a:solidFill>
              </a:defRPr>
            </a:pPr>
            <a:endParaRPr lang="en-US"/>
          </a:p>
        </c:txPr>
        <c:crossAx val="71723648"/>
        <c:crosses val="autoZero"/>
        <c:auto val="0"/>
        <c:lblAlgn val="ctr"/>
        <c:lblOffset val="100"/>
        <c:noMultiLvlLbl val="0"/>
      </c:catAx>
      <c:valAx>
        <c:axId val="71723648"/>
        <c:scaling>
          <c:orientation val="minMax"/>
        </c:scaling>
        <c:delete val="0"/>
        <c:axPos val="l"/>
        <c:title>
          <c:tx>
            <c:rich>
              <a:bodyPr rot="-5400000" vert="horz"/>
              <a:lstStyle/>
              <a:p>
                <a:pPr>
                  <a:defRPr sz="1100"/>
                </a:pPr>
                <a:r>
                  <a:rPr lang="en-US" sz="1100"/>
                  <a:t>Per cent change on 1990 levelsby</a:t>
                </a:r>
                <a:r>
                  <a:rPr lang="en-US" sz="1100" baseline="0"/>
                  <a:t> 2030</a:t>
                </a:r>
                <a:endParaRPr lang="en-US" sz="1100"/>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71722112"/>
        <c:crossesAt val="1"/>
        <c:crossBetween val="between"/>
      </c:valAx>
    </c:plotArea>
    <c:legend>
      <c:legendPos val="r"/>
      <c:legendEntry>
        <c:idx val="1"/>
        <c:delete val="1"/>
      </c:legendEntry>
      <c:legendEntry>
        <c:idx val="4"/>
        <c:delete val="1"/>
      </c:legendEntry>
      <c:legendEntry>
        <c:idx val="5"/>
        <c:delete val="1"/>
      </c:legendEntry>
      <c:layout>
        <c:manualLayout>
          <c:xMode val="edge"/>
          <c:yMode val="edge"/>
          <c:x val="0.10662262477578011"/>
          <c:y val="1.4042594461510098E-2"/>
          <c:w val="0.88961253817641539"/>
          <c:h val="9.8571830501736582E-2"/>
        </c:manualLayout>
      </c:layout>
      <c:overlay val="0"/>
      <c:spPr>
        <a:ln>
          <a:solidFill>
            <a:schemeClr val="tx2"/>
          </a:solidFill>
        </a:ln>
      </c:sp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41044209192"/>
          <c:y val="0.15588042038577385"/>
          <c:w val="0.82157397972122448"/>
          <c:h val="0.73631206340306998"/>
        </c:manualLayout>
      </c:layout>
      <c:barChart>
        <c:barDir val="col"/>
        <c:grouping val="stacked"/>
        <c:varyColors val="0"/>
        <c:ser>
          <c:idx val="2"/>
          <c:order val="3"/>
          <c:tx>
            <c:strRef>
              <c:f>'Figure 16 - 2 degrees - NZ'!$A$11</c:f>
              <c:strCache>
                <c:ptCount val="1"/>
                <c:pt idx="0">
                  <c:v>Indicator - chart blank</c:v>
                </c:pt>
              </c:strCache>
            </c:strRef>
          </c:tx>
          <c:spPr>
            <a:noFill/>
            <a:ln w="28575">
              <a:noFill/>
            </a:ln>
          </c:spPr>
          <c:invertIfNegative val="0"/>
          <c:dPt>
            <c:idx val="1"/>
            <c:invertIfNegative val="0"/>
            <c:bubble3D val="0"/>
          </c:dPt>
          <c:cat>
            <c:strRef>
              <c:f>'Figure 16 - 2 degrees - NZ'!$C$7:$F$7</c:f>
              <c:strCache>
                <c:ptCount val="4"/>
                <c:pt idx="0">
                  <c:v>Equal cost</c:v>
                </c:pt>
                <c:pt idx="1">
                  <c:v>Historical responsibility</c:v>
                </c:pt>
                <c:pt idx="2">
                  <c:v>Equal per capita</c:v>
                </c:pt>
                <c:pt idx="3">
                  <c:v>Equal reduction from BAU</c:v>
                </c:pt>
              </c:strCache>
            </c:strRef>
          </c:cat>
          <c:val>
            <c:numRef>
              <c:f>'Figure 16 - 2 degrees - NZ'!$C$11:$F$11</c:f>
              <c:numCache>
                <c:formatCode>0%</c:formatCode>
                <c:ptCount val="4"/>
                <c:pt idx="0">
                  <c:v>-0.02</c:v>
                </c:pt>
                <c:pt idx="1">
                  <c:v>-0.25</c:v>
                </c:pt>
                <c:pt idx="2">
                  <c:v>-7.1499999999999994E-2</c:v>
                </c:pt>
                <c:pt idx="3">
                  <c:v>-0.05</c:v>
                </c:pt>
              </c:numCache>
            </c:numRef>
          </c:val>
        </c:ser>
        <c:ser>
          <c:idx val="12"/>
          <c:order val="4"/>
          <c:tx>
            <c:strRef>
              <c:f>'Figure 16 - 2 degrees - NZ'!$A$13</c:f>
              <c:strCache>
                <c:ptCount val="1"/>
                <c:pt idx="0">
                  <c:v>Indicator - chart negative value</c:v>
                </c:pt>
              </c:strCache>
            </c:strRef>
          </c:tx>
          <c:spPr>
            <a:gradFill>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gradFill>
            <a:ln w="28575">
              <a:noFill/>
            </a:ln>
          </c:spPr>
          <c:invertIfNegative val="0"/>
          <c:cat>
            <c:strRef>
              <c:f>'Figure 16 - 2 degrees - NZ'!$C$7:$F$7</c:f>
              <c:strCache>
                <c:ptCount val="4"/>
                <c:pt idx="0">
                  <c:v>Equal cost</c:v>
                </c:pt>
                <c:pt idx="1">
                  <c:v>Historical responsibility</c:v>
                </c:pt>
                <c:pt idx="2">
                  <c:v>Equal per capita</c:v>
                </c:pt>
                <c:pt idx="3">
                  <c:v>Equal reduction from BAU</c:v>
                </c:pt>
              </c:strCache>
            </c:strRef>
          </c:cat>
          <c:val>
            <c:numRef>
              <c:f>'Figure 16 - 2 degrees - NZ'!$C$13:$F$13</c:f>
              <c:numCache>
                <c:formatCode>0%</c:formatCode>
                <c:ptCount val="4"/>
                <c:pt idx="0">
                  <c:v>-3.0000000000000002E-2</c:v>
                </c:pt>
                <c:pt idx="1">
                  <c:v>-0.22999999999999998</c:v>
                </c:pt>
                <c:pt idx="2">
                  <c:v>-0.15750000000000003</c:v>
                </c:pt>
                <c:pt idx="3">
                  <c:v>-0.15999999999999998</c:v>
                </c:pt>
              </c:numCache>
            </c:numRef>
          </c:val>
        </c:ser>
        <c:ser>
          <c:idx val="3"/>
          <c:order val="5"/>
          <c:tx>
            <c:v>MfE range consistent with 2 degrees</c:v>
          </c:tx>
          <c:spPr>
            <a:gradFill flip="none" rotWithShape="1">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tileRect/>
            </a:gradFill>
            <a:ln w="28575">
              <a:noFill/>
            </a:ln>
          </c:spPr>
          <c:invertIfNegative val="0"/>
          <c:cat>
            <c:strRef>
              <c:f>'Figure 16 - 2 degrees - NZ'!$C$7:$F$7</c:f>
              <c:strCache>
                <c:ptCount val="4"/>
                <c:pt idx="0">
                  <c:v>Equal cost</c:v>
                </c:pt>
                <c:pt idx="1">
                  <c:v>Historical responsibility</c:v>
                </c:pt>
                <c:pt idx="2">
                  <c:v>Equal per capita</c:v>
                </c:pt>
                <c:pt idx="3">
                  <c:v>Equal reduction from BAU</c:v>
                </c:pt>
              </c:strCache>
            </c:strRef>
          </c:cat>
          <c:val>
            <c:numRef>
              <c:f>'Figure 16 - 2 degrees - NZ'!$C$12:$F$12</c:f>
              <c:numCache>
                <c:formatCode>0%</c:formatCode>
                <c:ptCount val="4"/>
                <c:pt idx="0">
                  <c:v>0</c:v>
                </c:pt>
                <c:pt idx="1">
                  <c:v>0</c:v>
                </c:pt>
                <c:pt idx="2">
                  <c:v>0</c:v>
                </c:pt>
                <c:pt idx="3">
                  <c:v>0</c:v>
                </c:pt>
              </c:numCache>
            </c:numRef>
          </c:val>
        </c:ser>
        <c:ser>
          <c:idx val="0"/>
          <c:order val="6"/>
          <c:tx>
            <c:strRef>
              <c:f>'Figure 16 - 2 degrees - NZ'!$A$12</c:f>
              <c:strCache>
                <c:ptCount val="1"/>
                <c:pt idx="0">
                  <c:v>Indicator - chart positive value</c:v>
                </c:pt>
              </c:strCache>
            </c:strRef>
          </c:tx>
          <c:spPr>
            <a:gradFill>
              <a:gsLst>
                <a:gs pos="0">
                  <a:schemeClr val="accent6">
                    <a:lumMod val="75000"/>
                    <a:alpha val="60000"/>
                  </a:schemeClr>
                </a:gs>
                <a:gs pos="50000">
                  <a:schemeClr val="accent6">
                    <a:lumMod val="60000"/>
                    <a:lumOff val="40000"/>
                    <a:alpha val="60000"/>
                  </a:schemeClr>
                </a:gs>
                <a:gs pos="100000">
                  <a:schemeClr val="accent6">
                    <a:lumMod val="20000"/>
                    <a:lumOff val="80000"/>
                    <a:alpha val="60000"/>
                  </a:schemeClr>
                </a:gs>
              </a:gsLst>
              <a:lin ang="5400000" scaled="1"/>
            </a:gradFill>
            <a:ln w="28575">
              <a:noFill/>
            </a:ln>
          </c:spPr>
          <c:invertIfNegative val="0"/>
          <c:cat>
            <c:strRef>
              <c:f>'Figure 16 - 2 degrees - NZ'!$C$7:$F$7</c:f>
              <c:strCache>
                <c:ptCount val="4"/>
                <c:pt idx="0">
                  <c:v>Equal cost</c:v>
                </c:pt>
                <c:pt idx="1">
                  <c:v>Historical responsibility</c:v>
                </c:pt>
                <c:pt idx="2">
                  <c:v>Equal per capita</c:v>
                </c:pt>
                <c:pt idx="3">
                  <c:v>Equal reduction from BAU</c:v>
                </c:pt>
              </c:strCache>
            </c:strRef>
          </c:cat>
          <c:val>
            <c:numRef>
              <c:f>'Figure 16 - 2 degrees - NZ'!$C$12:$F$12</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overlap val="100"/>
        <c:axId val="95301632"/>
        <c:axId val="95419008"/>
      </c:barChart>
      <c:lineChart>
        <c:grouping val="standard"/>
        <c:varyColors val="0"/>
        <c:ser>
          <c:idx val="7"/>
          <c:order val="2"/>
          <c:tx>
            <c:strRef>
              <c:f>'Figure 16 - 2 degrees - NZ'!$A$17</c:f>
              <c:strCache>
                <c:ptCount val="1"/>
                <c:pt idx="0">
                  <c:v>New Zealand 2020 target</c:v>
                </c:pt>
              </c:strCache>
            </c:strRef>
          </c:tx>
          <c:spPr>
            <a:ln>
              <a:solidFill>
                <a:schemeClr val="accent5"/>
              </a:solidFill>
              <a:prstDash val="sysDot"/>
            </a:ln>
          </c:spPr>
          <c:marker>
            <c:symbol val="none"/>
          </c:marker>
          <c:cat>
            <c:strRef>
              <c:f>'Figure 16 - 2 degrees - NZ'!$C$7:$F$7</c:f>
              <c:strCache>
                <c:ptCount val="4"/>
                <c:pt idx="0">
                  <c:v>Equal cost</c:v>
                </c:pt>
                <c:pt idx="1">
                  <c:v>Historical responsibility</c:v>
                </c:pt>
                <c:pt idx="2">
                  <c:v>Equal per capita</c:v>
                </c:pt>
                <c:pt idx="3">
                  <c:v>Equal reduction from BAU</c:v>
                </c:pt>
              </c:strCache>
            </c:strRef>
          </c:cat>
          <c:val>
            <c:numRef>
              <c:f>'Figure 16 - 2 degrees - NZ'!$C$17:$F$17</c:f>
              <c:numCache>
                <c:formatCode>0%</c:formatCode>
                <c:ptCount val="4"/>
                <c:pt idx="0">
                  <c:v>-0.05</c:v>
                </c:pt>
                <c:pt idx="1">
                  <c:v>-0.05</c:v>
                </c:pt>
                <c:pt idx="2">
                  <c:v>-0.05</c:v>
                </c:pt>
                <c:pt idx="3">
                  <c:v>-0.05</c:v>
                </c:pt>
              </c:numCache>
            </c:numRef>
          </c:val>
          <c:smooth val="0"/>
        </c:ser>
        <c:ser>
          <c:idx val="6"/>
          <c:order val="8"/>
          <c:tx>
            <c:strRef>
              <c:f>'Figure 16 - 2 degrees - NZ'!$A$18</c:f>
              <c:strCache>
                <c:ptCount val="1"/>
                <c:pt idx="0">
                  <c:v>New Zealand 2030 INDC</c:v>
                </c:pt>
              </c:strCache>
            </c:strRef>
          </c:tx>
          <c:spPr>
            <a:ln>
              <a:solidFill>
                <a:schemeClr val="tx1"/>
              </a:solidFill>
              <a:prstDash val="dash"/>
            </a:ln>
          </c:spPr>
          <c:marker>
            <c:symbol val="none"/>
          </c:marker>
          <c:cat>
            <c:strRef>
              <c:f>'Figure 16 - 2 degrees - NZ'!$C$7:$F$7</c:f>
              <c:strCache>
                <c:ptCount val="4"/>
                <c:pt idx="0">
                  <c:v>Equal cost</c:v>
                </c:pt>
                <c:pt idx="1">
                  <c:v>Historical responsibility</c:v>
                </c:pt>
                <c:pt idx="2">
                  <c:v>Equal per capita</c:v>
                </c:pt>
                <c:pt idx="3">
                  <c:v>Equal reduction from BAU</c:v>
                </c:pt>
              </c:strCache>
            </c:strRef>
          </c:cat>
          <c:val>
            <c:numRef>
              <c:f>'Figure 16 - 2 degrees - NZ'!$C$18:$F$18</c:f>
              <c:numCache>
                <c:formatCode>0%</c:formatCode>
                <c:ptCount val="4"/>
                <c:pt idx="0">
                  <c:v>-0.11201750251657094</c:v>
                </c:pt>
                <c:pt idx="1">
                  <c:v>-0.11201750251657094</c:v>
                </c:pt>
                <c:pt idx="2">
                  <c:v>-0.11201750251657094</c:v>
                </c:pt>
                <c:pt idx="3">
                  <c:v>-0.11201750251657094</c:v>
                </c:pt>
              </c:numCache>
            </c:numRef>
          </c:val>
          <c:smooth val="0"/>
        </c:ser>
        <c:dLbls>
          <c:showLegendKey val="0"/>
          <c:showVal val="0"/>
          <c:showCatName val="0"/>
          <c:showSerName val="0"/>
          <c:showPercent val="0"/>
          <c:showBubbleSize val="0"/>
        </c:dLbls>
        <c:marker val="1"/>
        <c:smooth val="0"/>
        <c:axId val="95301632"/>
        <c:axId val="95419008"/>
      </c:lineChart>
      <c:scatterChart>
        <c:scatterStyle val="lineMarker"/>
        <c:varyColors val="0"/>
        <c:ser>
          <c:idx val="1"/>
          <c:order val="0"/>
          <c:tx>
            <c:strRef>
              <c:f>'Figure 16 - 2 degrees - NZ'!$A$14</c:f>
              <c:strCache>
                <c:ptCount val="1"/>
                <c:pt idx="0">
                  <c:v>Literature estimate #1</c:v>
                </c:pt>
              </c:strCache>
            </c:strRef>
          </c:tx>
          <c:spPr>
            <a:ln w="28575">
              <a:noFill/>
            </a:ln>
          </c:spPr>
          <c:marker>
            <c:symbol val="x"/>
            <c:size val="10"/>
            <c:spPr>
              <a:noFill/>
              <a:ln>
                <a:solidFill>
                  <a:schemeClr val="bg1">
                    <a:lumMod val="50000"/>
                  </a:schemeClr>
                </a:solidFill>
              </a:ln>
            </c:spPr>
          </c:marker>
          <c:xVal>
            <c:strRef>
              <c:f>'Figure 16 - 2 degrees - NZ'!$C$7:$F$7</c:f>
              <c:strCache>
                <c:ptCount val="4"/>
                <c:pt idx="0">
                  <c:v>Equal cost</c:v>
                </c:pt>
                <c:pt idx="1">
                  <c:v>Historical responsibility</c:v>
                </c:pt>
                <c:pt idx="2">
                  <c:v>Equal per capita</c:v>
                </c:pt>
                <c:pt idx="3">
                  <c:v>Equal reduction from BAU</c:v>
                </c:pt>
              </c:strCache>
            </c:strRef>
          </c:xVal>
          <c:yVal>
            <c:numRef>
              <c:f>'Figure 16 - 2 degrees - NZ'!$C$14:$F$14</c:f>
              <c:numCache>
                <c:formatCode>0%</c:formatCode>
                <c:ptCount val="4"/>
                <c:pt idx="0">
                  <c:v>-0.1</c:v>
                </c:pt>
                <c:pt idx="2">
                  <c:v>-0.22</c:v>
                </c:pt>
              </c:numCache>
            </c:numRef>
          </c:yVal>
          <c:smooth val="0"/>
        </c:ser>
        <c:ser>
          <c:idx val="4"/>
          <c:order val="1"/>
          <c:tx>
            <c:v>Estimates from literature</c:v>
          </c:tx>
          <c:spPr>
            <a:ln w="28575">
              <a:noFill/>
            </a:ln>
          </c:spPr>
          <c:marker>
            <c:symbol val="x"/>
            <c:size val="10"/>
            <c:spPr>
              <a:noFill/>
              <a:ln>
                <a:solidFill>
                  <a:schemeClr val="bg1">
                    <a:lumMod val="50000"/>
                  </a:schemeClr>
                </a:solidFill>
              </a:ln>
            </c:spPr>
          </c:marker>
          <c:xVal>
            <c:strRef>
              <c:f>'Figure 16 - 2 degrees - NZ'!$C$7:$F$7</c:f>
              <c:strCache>
                <c:ptCount val="4"/>
                <c:pt idx="0">
                  <c:v>Equal cost</c:v>
                </c:pt>
                <c:pt idx="1">
                  <c:v>Historical responsibility</c:v>
                </c:pt>
                <c:pt idx="2">
                  <c:v>Equal per capita</c:v>
                </c:pt>
                <c:pt idx="3">
                  <c:v>Equal reduction from BAU</c:v>
                </c:pt>
              </c:strCache>
            </c:strRef>
          </c:xVal>
          <c:yVal>
            <c:numRef>
              <c:f>'Figure 16 - 2 degrees - NZ'!$C$15:$F$15</c:f>
              <c:numCache>
                <c:formatCode>0%</c:formatCode>
                <c:ptCount val="4"/>
                <c:pt idx="0">
                  <c:v>-0.17599999999999999</c:v>
                </c:pt>
              </c:numCache>
            </c:numRef>
          </c:yVal>
          <c:smooth val="0"/>
        </c:ser>
        <c:ser>
          <c:idx val="5"/>
          <c:order val="7"/>
          <c:tx>
            <c:strRef>
              <c:f>'Figure 16 - 2 degrees - NZ'!$A$16</c:f>
              <c:strCache>
                <c:ptCount val="1"/>
                <c:pt idx="0">
                  <c:v>Literature estimate #3</c:v>
                </c:pt>
              </c:strCache>
            </c:strRef>
          </c:tx>
          <c:spPr>
            <a:ln w="28575">
              <a:noFill/>
            </a:ln>
          </c:spPr>
          <c:marker>
            <c:symbol val="x"/>
            <c:size val="10"/>
            <c:spPr>
              <a:ln>
                <a:solidFill>
                  <a:schemeClr val="bg1">
                    <a:lumMod val="50000"/>
                  </a:schemeClr>
                </a:solidFill>
              </a:ln>
            </c:spPr>
          </c:marker>
          <c:xVal>
            <c:strRef>
              <c:f>'Figure 16 - 2 degrees - NZ'!$C$7:$F$7</c:f>
              <c:strCache>
                <c:ptCount val="4"/>
                <c:pt idx="0">
                  <c:v>Equal cost</c:v>
                </c:pt>
                <c:pt idx="1">
                  <c:v>Historical responsibility</c:v>
                </c:pt>
                <c:pt idx="2">
                  <c:v>Equal per capita</c:v>
                </c:pt>
                <c:pt idx="3">
                  <c:v>Equal reduction from BAU</c:v>
                </c:pt>
              </c:strCache>
            </c:strRef>
          </c:xVal>
          <c:yVal>
            <c:numRef>
              <c:f>'Figure 16 - 2 degrees - NZ'!$C$16:$F$16</c:f>
              <c:numCache>
                <c:formatCode>0%</c:formatCode>
                <c:ptCount val="4"/>
                <c:pt idx="0">
                  <c:v>-0.13700000000000001</c:v>
                </c:pt>
              </c:numCache>
            </c:numRef>
          </c:yVal>
          <c:smooth val="0"/>
        </c:ser>
        <c:dLbls>
          <c:showLegendKey val="0"/>
          <c:showVal val="0"/>
          <c:showCatName val="0"/>
          <c:showSerName val="0"/>
          <c:showPercent val="0"/>
          <c:showBubbleSize val="0"/>
        </c:dLbls>
        <c:axId val="95301632"/>
        <c:axId val="95419008"/>
      </c:scatterChart>
      <c:catAx>
        <c:axId val="95301632"/>
        <c:scaling>
          <c:orientation val="minMax"/>
        </c:scaling>
        <c:delete val="0"/>
        <c:axPos val="b"/>
        <c:numFmt formatCode="m/d/yyyy" sourceLinked="1"/>
        <c:majorTickMark val="none"/>
        <c:minorTickMark val="none"/>
        <c:tickLblPos val="high"/>
        <c:spPr>
          <a:noFill/>
        </c:spPr>
        <c:txPr>
          <a:bodyPr rot="0" vert="horz" anchor="ctr" anchorCtr="0"/>
          <a:lstStyle/>
          <a:p>
            <a:pPr>
              <a:defRPr>
                <a:solidFill>
                  <a:schemeClr val="tx1"/>
                </a:solidFill>
              </a:defRPr>
            </a:pPr>
            <a:endParaRPr lang="en-US"/>
          </a:p>
        </c:txPr>
        <c:crossAx val="95419008"/>
        <c:crosses val="autoZero"/>
        <c:auto val="0"/>
        <c:lblAlgn val="ctr"/>
        <c:lblOffset val="100"/>
        <c:noMultiLvlLbl val="0"/>
      </c:catAx>
      <c:valAx>
        <c:axId val="95419008"/>
        <c:scaling>
          <c:orientation val="minMax"/>
        </c:scaling>
        <c:delete val="0"/>
        <c:axPos val="l"/>
        <c:title>
          <c:tx>
            <c:rich>
              <a:bodyPr rot="-5400000" vert="horz"/>
              <a:lstStyle/>
              <a:p>
                <a:pPr>
                  <a:defRPr sz="1100"/>
                </a:pPr>
                <a:r>
                  <a:rPr lang="en-US" sz="1100"/>
                  <a:t>Target by 2030</a:t>
                </a:r>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95301632"/>
        <c:crossesAt val="1"/>
        <c:crossBetween val="between"/>
      </c:valAx>
    </c:plotArea>
    <c:legend>
      <c:legendPos val="r"/>
      <c:legendEntry>
        <c:idx val="0"/>
        <c:delete val="1"/>
      </c:legendEntry>
      <c:legendEntry>
        <c:idx val="2"/>
        <c:delete val="1"/>
      </c:legendEntry>
      <c:legendEntry>
        <c:idx val="3"/>
        <c:delete val="1"/>
      </c:legendEntry>
      <c:legendEntry>
        <c:idx val="6"/>
        <c:delete val="1"/>
      </c:legendEntry>
      <c:legendEntry>
        <c:idx val="8"/>
        <c:delete val="1"/>
      </c:legendEntry>
      <c:layout>
        <c:manualLayout>
          <c:xMode val="edge"/>
          <c:yMode val="edge"/>
          <c:x val="0.13653776433795742"/>
          <c:y val="0.85832080311994896"/>
          <c:w val="0.81254329970002204"/>
          <c:h val="0.11908032682355384"/>
        </c:manualLayout>
      </c:layout>
      <c:overlay val="0"/>
      <c:spPr>
        <a:ln>
          <a:solidFill>
            <a:schemeClr val="tx2"/>
          </a:solidFill>
        </a:ln>
      </c:sp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lineChart>
        <c:grouping val="standard"/>
        <c:varyColors val="0"/>
        <c:ser>
          <c:idx val="0"/>
          <c:order val="0"/>
          <c:marker>
            <c:symbol val="none"/>
          </c:marker>
          <c:cat>
            <c:numRef>
              <c:f>'Figure 17 - Carbon price paths'!$A$9:$A$15</c:f>
              <c:numCache>
                <c:formatCode>General</c:formatCode>
                <c:ptCount val="7"/>
                <c:pt idx="0">
                  <c:v>2012</c:v>
                </c:pt>
                <c:pt idx="1">
                  <c:v>2017</c:v>
                </c:pt>
                <c:pt idx="2">
                  <c:v>2022</c:v>
                </c:pt>
                <c:pt idx="3">
                  <c:v>2027</c:v>
                </c:pt>
                <c:pt idx="4">
                  <c:v>2032</c:v>
                </c:pt>
                <c:pt idx="5">
                  <c:v>2037</c:v>
                </c:pt>
                <c:pt idx="6">
                  <c:v>2042</c:v>
                </c:pt>
              </c:numCache>
            </c:numRef>
          </c:cat>
          <c:val>
            <c:numRef>
              <c:f>'Figure 17 - Carbon price paths'!$B$9:$B$15</c:f>
              <c:numCache>
                <c:formatCode>"$"#,##0.00</c:formatCode>
                <c:ptCount val="7"/>
                <c:pt idx="0">
                  <c:v>0</c:v>
                </c:pt>
                <c:pt idx="1">
                  <c:v>0</c:v>
                </c:pt>
                <c:pt idx="2">
                  <c:v>0</c:v>
                </c:pt>
                <c:pt idx="3">
                  <c:v>0</c:v>
                </c:pt>
                <c:pt idx="4">
                  <c:v>0</c:v>
                </c:pt>
                <c:pt idx="5">
                  <c:v>0</c:v>
                </c:pt>
                <c:pt idx="6">
                  <c:v>0</c:v>
                </c:pt>
              </c:numCache>
            </c:numRef>
          </c:val>
          <c:smooth val="0"/>
        </c:ser>
        <c:ser>
          <c:idx val="1"/>
          <c:order val="1"/>
          <c:marker>
            <c:symbol val="none"/>
          </c:marker>
          <c:cat>
            <c:numRef>
              <c:f>'Figure 17 - Carbon price paths'!$A$9:$A$15</c:f>
              <c:numCache>
                <c:formatCode>General</c:formatCode>
                <c:ptCount val="7"/>
                <c:pt idx="0">
                  <c:v>2012</c:v>
                </c:pt>
                <c:pt idx="1">
                  <c:v>2017</c:v>
                </c:pt>
                <c:pt idx="2">
                  <c:v>2022</c:v>
                </c:pt>
                <c:pt idx="3">
                  <c:v>2027</c:v>
                </c:pt>
                <c:pt idx="4">
                  <c:v>2032</c:v>
                </c:pt>
                <c:pt idx="5">
                  <c:v>2037</c:v>
                </c:pt>
                <c:pt idx="6">
                  <c:v>2042</c:v>
                </c:pt>
              </c:numCache>
            </c:numRef>
          </c:cat>
          <c:val>
            <c:numRef>
              <c:f>'Figure 17 - Carbon price paths'!$C$9:$C$15</c:f>
              <c:numCache>
                <c:formatCode>"$"#,##0.00</c:formatCode>
                <c:ptCount val="7"/>
                <c:pt idx="0">
                  <c:v>3.2420000000000002E-4</c:v>
                </c:pt>
                <c:pt idx="1">
                  <c:v>3.2420000000000002E-4</c:v>
                </c:pt>
                <c:pt idx="2">
                  <c:v>16.210324199999999</c:v>
                </c:pt>
                <c:pt idx="3">
                  <c:v>32.420324200000003</c:v>
                </c:pt>
                <c:pt idx="4">
                  <c:v>32.420324200000003</c:v>
                </c:pt>
                <c:pt idx="5">
                  <c:v>32.420324199999996</c:v>
                </c:pt>
                <c:pt idx="6">
                  <c:v>32.420324199999996</c:v>
                </c:pt>
              </c:numCache>
            </c:numRef>
          </c:val>
          <c:smooth val="0"/>
        </c:ser>
        <c:ser>
          <c:idx val="2"/>
          <c:order val="2"/>
          <c:marker>
            <c:symbol val="none"/>
          </c:marker>
          <c:cat>
            <c:numRef>
              <c:f>'Figure 17 - Carbon price paths'!$A$9:$A$15</c:f>
              <c:numCache>
                <c:formatCode>General</c:formatCode>
                <c:ptCount val="7"/>
                <c:pt idx="0">
                  <c:v>2012</c:v>
                </c:pt>
                <c:pt idx="1">
                  <c:v>2017</c:v>
                </c:pt>
                <c:pt idx="2">
                  <c:v>2022</c:v>
                </c:pt>
                <c:pt idx="3">
                  <c:v>2027</c:v>
                </c:pt>
                <c:pt idx="4">
                  <c:v>2032</c:v>
                </c:pt>
                <c:pt idx="5">
                  <c:v>2037</c:v>
                </c:pt>
                <c:pt idx="6">
                  <c:v>2042</c:v>
                </c:pt>
              </c:numCache>
            </c:numRef>
          </c:cat>
          <c:val>
            <c:numRef>
              <c:f>'Figure 17 - Carbon price paths'!$D$9:$D$15</c:f>
              <c:numCache>
                <c:formatCode>"$"#,##0.00</c:formatCode>
                <c:ptCount val="7"/>
                <c:pt idx="0">
                  <c:v>3.2420000000000002E-4</c:v>
                </c:pt>
                <c:pt idx="1">
                  <c:v>3.2420000000000007E-4</c:v>
                </c:pt>
                <c:pt idx="2">
                  <c:v>32.420324200000003</c:v>
                </c:pt>
                <c:pt idx="3">
                  <c:v>64.840324199999998</c:v>
                </c:pt>
                <c:pt idx="4">
                  <c:v>64.840324200000012</c:v>
                </c:pt>
                <c:pt idx="5">
                  <c:v>64.840324199999998</c:v>
                </c:pt>
                <c:pt idx="6">
                  <c:v>64.840324199999998</c:v>
                </c:pt>
              </c:numCache>
            </c:numRef>
          </c:val>
          <c:smooth val="0"/>
        </c:ser>
        <c:ser>
          <c:idx val="3"/>
          <c:order val="3"/>
          <c:marker>
            <c:symbol val="none"/>
          </c:marker>
          <c:cat>
            <c:numRef>
              <c:f>'Figure 17 - Carbon price paths'!$A$9:$A$15</c:f>
              <c:numCache>
                <c:formatCode>General</c:formatCode>
                <c:ptCount val="7"/>
                <c:pt idx="0">
                  <c:v>2012</c:v>
                </c:pt>
                <c:pt idx="1">
                  <c:v>2017</c:v>
                </c:pt>
                <c:pt idx="2">
                  <c:v>2022</c:v>
                </c:pt>
                <c:pt idx="3">
                  <c:v>2027</c:v>
                </c:pt>
                <c:pt idx="4">
                  <c:v>2032</c:v>
                </c:pt>
                <c:pt idx="5">
                  <c:v>2037</c:v>
                </c:pt>
                <c:pt idx="6">
                  <c:v>2042</c:v>
                </c:pt>
              </c:numCache>
            </c:numRef>
          </c:cat>
          <c:val>
            <c:numRef>
              <c:f>'Figure 17 - Carbon price paths'!$E$9:$E$15</c:f>
              <c:numCache>
                <c:formatCode>"$"#,##0.00</c:formatCode>
                <c:ptCount val="7"/>
                <c:pt idx="0">
                  <c:v>3.2420000000000002E-4</c:v>
                </c:pt>
                <c:pt idx="1">
                  <c:v>3.2419999999999997E-4</c:v>
                </c:pt>
                <c:pt idx="2">
                  <c:v>48.630324200000004</c:v>
                </c:pt>
                <c:pt idx="3">
                  <c:v>97.260324199999999</c:v>
                </c:pt>
                <c:pt idx="4">
                  <c:v>97.260324199999999</c:v>
                </c:pt>
                <c:pt idx="5">
                  <c:v>97.260324200000014</c:v>
                </c:pt>
                <c:pt idx="6">
                  <c:v>97.260324199999999</c:v>
                </c:pt>
              </c:numCache>
            </c:numRef>
          </c:val>
          <c:smooth val="0"/>
        </c:ser>
        <c:ser>
          <c:idx val="4"/>
          <c:order val="4"/>
          <c:marker>
            <c:symbol val="none"/>
          </c:marker>
          <c:cat>
            <c:numRef>
              <c:f>'Figure 17 - Carbon price paths'!$A$9:$A$15</c:f>
              <c:numCache>
                <c:formatCode>General</c:formatCode>
                <c:ptCount val="7"/>
                <c:pt idx="0">
                  <c:v>2012</c:v>
                </c:pt>
                <c:pt idx="1">
                  <c:v>2017</c:v>
                </c:pt>
                <c:pt idx="2">
                  <c:v>2022</c:v>
                </c:pt>
                <c:pt idx="3">
                  <c:v>2027</c:v>
                </c:pt>
                <c:pt idx="4">
                  <c:v>2032</c:v>
                </c:pt>
                <c:pt idx="5">
                  <c:v>2037</c:v>
                </c:pt>
                <c:pt idx="6">
                  <c:v>2042</c:v>
                </c:pt>
              </c:numCache>
            </c:numRef>
          </c:cat>
          <c:val>
            <c:numRef>
              <c:f>'Figure 17 - Carbon price paths'!$F$9:$F$15</c:f>
              <c:numCache>
                <c:formatCode>"$"#,##0.00</c:formatCode>
                <c:ptCount val="7"/>
                <c:pt idx="0">
                  <c:v>3.2420000000000007E-4</c:v>
                </c:pt>
                <c:pt idx="1">
                  <c:v>3.2420000000000002E-4</c:v>
                </c:pt>
                <c:pt idx="2">
                  <c:v>64.840324199999998</c:v>
                </c:pt>
                <c:pt idx="3">
                  <c:v>129.6803242</c:v>
                </c:pt>
                <c:pt idx="4">
                  <c:v>129.6803242</c:v>
                </c:pt>
                <c:pt idx="5">
                  <c:v>129.68032419999997</c:v>
                </c:pt>
                <c:pt idx="6">
                  <c:v>129.6803242</c:v>
                </c:pt>
              </c:numCache>
            </c:numRef>
          </c:val>
          <c:smooth val="0"/>
        </c:ser>
        <c:ser>
          <c:idx val="5"/>
          <c:order val="5"/>
          <c:marker>
            <c:symbol val="none"/>
          </c:marker>
          <c:cat>
            <c:numRef>
              <c:f>'Figure 17 - Carbon price paths'!$A$9:$A$15</c:f>
              <c:numCache>
                <c:formatCode>General</c:formatCode>
                <c:ptCount val="7"/>
                <c:pt idx="0">
                  <c:v>2012</c:v>
                </c:pt>
                <c:pt idx="1">
                  <c:v>2017</c:v>
                </c:pt>
                <c:pt idx="2">
                  <c:v>2022</c:v>
                </c:pt>
                <c:pt idx="3">
                  <c:v>2027</c:v>
                </c:pt>
                <c:pt idx="4">
                  <c:v>2032</c:v>
                </c:pt>
                <c:pt idx="5">
                  <c:v>2037</c:v>
                </c:pt>
                <c:pt idx="6">
                  <c:v>2042</c:v>
                </c:pt>
              </c:numCache>
            </c:numRef>
          </c:cat>
          <c:val>
            <c:numRef>
              <c:f>'Figure 17 - Carbon price paths'!$G$9:$G$15</c:f>
              <c:numCache>
                <c:formatCode>"$"#,##0.00</c:formatCode>
                <c:ptCount val="7"/>
                <c:pt idx="0">
                  <c:v>3.2420000000000007E-4</c:v>
                </c:pt>
                <c:pt idx="1">
                  <c:v>3.2419999999999997E-4</c:v>
                </c:pt>
                <c:pt idx="2">
                  <c:v>81.050324200000006</c:v>
                </c:pt>
                <c:pt idx="3">
                  <c:v>162.10032419999999</c:v>
                </c:pt>
                <c:pt idx="4">
                  <c:v>162.10032419999999</c:v>
                </c:pt>
                <c:pt idx="5">
                  <c:v>162.10032419999999</c:v>
                </c:pt>
                <c:pt idx="6">
                  <c:v>162.10032419999999</c:v>
                </c:pt>
              </c:numCache>
            </c:numRef>
          </c:val>
          <c:smooth val="0"/>
        </c:ser>
        <c:ser>
          <c:idx val="6"/>
          <c:order val="6"/>
          <c:marker>
            <c:symbol val="none"/>
          </c:marker>
          <c:cat>
            <c:numRef>
              <c:f>'Figure 17 - Carbon price paths'!$A$9:$A$15</c:f>
              <c:numCache>
                <c:formatCode>General</c:formatCode>
                <c:ptCount val="7"/>
                <c:pt idx="0">
                  <c:v>2012</c:v>
                </c:pt>
                <c:pt idx="1">
                  <c:v>2017</c:v>
                </c:pt>
                <c:pt idx="2">
                  <c:v>2022</c:v>
                </c:pt>
                <c:pt idx="3">
                  <c:v>2027</c:v>
                </c:pt>
                <c:pt idx="4">
                  <c:v>2032</c:v>
                </c:pt>
                <c:pt idx="5">
                  <c:v>2037</c:v>
                </c:pt>
                <c:pt idx="6">
                  <c:v>2042</c:v>
                </c:pt>
              </c:numCache>
            </c:numRef>
          </c:cat>
          <c:val>
            <c:numRef>
              <c:f>'Figure 17 - Carbon price paths'!$H$9:$H$15</c:f>
              <c:numCache>
                <c:formatCode>"$"#,##0.00</c:formatCode>
                <c:ptCount val="7"/>
                <c:pt idx="0">
                  <c:v>3.2420000000000002E-4</c:v>
                </c:pt>
                <c:pt idx="1">
                  <c:v>3.2420000000000002E-4</c:v>
                </c:pt>
                <c:pt idx="2">
                  <c:v>97.260324200000014</c:v>
                </c:pt>
                <c:pt idx="3">
                  <c:v>194.5203242</c:v>
                </c:pt>
                <c:pt idx="4">
                  <c:v>194.52032419999998</c:v>
                </c:pt>
                <c:pt idx="5">
                  <c:v>194.5203242</c:v>
                </c:pt>
                <c:pt idx="6">
                  <c:v>194.5203242</c:v>
                </c:pt>
              </c:numCache>
            </c:numRef>
          </c:val>
          <c:smooth val="0"/>
        </c:ser>
        <c:ser>
          <c:idx val="7"/>
          <c:order val="7"/>
          <c:marker>
            <c:symbol val="none"/>
          </c:marker>
          <c:cat>
            <c:numRef>
              <c:f>'Figure 17 - Carbon price paths'!$A$9:$A$15</c:f>
              <c:numCache>
                <c:formatCode>General</c:formatCode>
                <c:ptCount val="7"/>
                <c:pt idx="0">
                  <c:v>2012</c:v>
                </c:pt>
                <c:pt idx="1">
                  <c:v>2017</c:v>
                </c:pt>
                <c:pt idx="2">
                  <c:v>2022</c:v>
                </c:pt>
                <c:pt idx="3">
                  <c:v>2027</c:v>
                </c:pt>
                <c:pt idx="4">
                  <c:v>2032</c:v>
                </c:pt>
                <c:pt idx="5">
                  <c:v>2037</c:v>
                </c:pt>
                <c:pt idx="6">
                  <c:v>2042</c:v>
                </c:pt>
              </c:numCache>
            </c:numRef>
          </c:cat>
          <c:val>
            <c:numRef>
              <c:f>'Figure 17 - Carbon price paths'!$I$9:$I$15</c:f>
              <c:numCache>
                <c:formatCode>"$"#,##0.00</c:formatCode>
                <c:ptCount val="7"/>
                <c:pt idx="0">
                  <c:v>3.2420000000000013E-4</c:v>
                </c:pt>
                <c:pt idx="1">
                  <c:v>3.2420000000000013E-4</c:v>
                </c:pt>
                <c:pt idx="2">
                  <c:v>113.47032419999999</c:v>
                </c:pt>
                <c:pt idx="3">
                  <c:v>226.94032420000002</c:v>
                </c:pt>
                <c:pt idx="4">
                  <c:v>226.94032419999996</c:v>
                </c:pt>
                <c:pt idx="5">
                  <c:v>226.94032420000002</c:v>
                </c:pt>
                <c:pt idx="6">
                  <c:v>226.94032419999996</c:v>
                </c:pt>
              </c:numCache>
            </c:numRef>
          </c:val>
          <c:smooth val="0"/>
        </c:ser>
        <c:ser>
          <c:idx val="8"/>
          <c:order val="8"/>
          <c:marker>
            <c:symbol val="none"/>
          </c:marker>
          <c:cat>
            <c:numRef>
              <c:f>'Figure 17 - Carbon price paths'!$A$9:$A$15</c:f>
              <c:numCache>
                <c:formatCode>General</c:formatCode>
                <c:ptCount val="7"/>
                <c:pt idx="0">
                  <c:v>2012</c:v>
                </c:pt>
                <c:pt idx="1">
                  <c:v>2017</c:v>
                </c:pt>
                <c:pt idx="2">
                  <c:v>2022</c:v>
                </c:pt>
                <c:pt idx="3">
                  <c:v>2027</c:v>
                </c:pt>
                <c:pt idx="4">
                  <c:v>2032</c:v>
                </c:pt>
                <c:pt idx="5">
                  <c:v>2037</c:v>
                </c:pt>
                <c:pt idx="6">
                  <c:v>2042</c:v>
                </c:pt>
              </c:numCache>
            </c:numRef>
          </c:cat>
          <c:val>
            <c:numRef>
              <c:f>'Figure 17 - Carbon price paths'!$J$9:$J$15</c:f>
              <c:numCache>
                <c:formatCode>"$"#,##0.00</c:formatCode>
                <c:ptCount val="7"/>
                <c:pt idx="0">
                  <c:v>3.2420000000000002E-4</c:v>
                </c:pt>
                <c:pt idx="1">
                  <c:v>3.2419999999999997E-4</c:v>
                </c:pt>
                <c:pt idx="2">
                  <c:v>129.6803242</c:v>
                </c:pt>
                <c:pt idx="3">
                  <c:v>259.36032419999998</c:v>
                </c:pt>
                <c:pt idx="4">
                  <c:v>259.36032420000004</c:v>
                </c:pt>
                <c:pt idx="5">
                  <c:v>259.36032420000004</c:v>
                </c:pt>
                <c:pt idx="6">
                  <c:v>259.36032420000004</c:v>
                </c:pt>
              </c:numCache>
            </c:numRef>
          </c:val>
          <c:smooth val="0"/>
        </c:ser>
        <c:ser>
          <c:idx val="9"/>
          <c:order val="9"/>
          <c:marker>
            <c:symbol val="none"/>
          </c:marker>
          <c:cat>
            <c:numRef>
              <c:f>'Figure 17 - Carbon price paths'!$A$9:$A$15</c:f>
              <c:numCache>
                <c:formatCode>General</c:formatCode>
                <c:ptCount val="7"/>
                <c:pt idx="0">
                  <c:v>2012</c:v>
                </c:pt>
                <c:pt idx="1">
                  <c:v>2017</c:v>
                </c:pt>
                <c:pt idx="2">
                  <c:v>2022</c:v>
                </c:pt>
                <c:pt idx="3">
                  <c:v>2027</c:v>
                </c:pt>
                <c:pt idx="4">
                  <c:v>2032</c:v>
                </c:pt>
                <c:pt idx="5">
                  <c:v>2037</c:v>
                </c:pt>
                <c:pt idx="6">
                  <c:v>2042</c:v>
                </c:pt>
              </c:numCache>
            </c:numRef>
          </c:cat>
          <c:val>
            <c:numRef>
              <c:f>'Figure 17 - Carbon price paths'!$K$9:$K$15</c:f>
              <c:numCache>
                <c:formatCode>"$"#,##0.00</c:formatCode>
                <c:ptCount val="7"/>
                <c:pt idx="0">
                  <c:v>3.2420000000000007E-4</c:v>
                </c:pt>
                <c:pt idx="1">
                  <c:v>3.2420000000000002E-4</c:v>
                </c:pt>
                <c:pt idx="2">
                  <c:v>145.89032419999998</c:v>
                </c:pt>
                <c:pt idx="3">
                  <c:v>291.78032419999994</c:v>
                </c:pt>
                <c:pt idx="4">
                  <c:v>291.78032419999994</c:v>
                </c:pt>
                <c:pt idx="5">
                  <c:v>291.7803242</c:v>
                </c:pt>
                <c:pt idx="6">
                  <c:v>291.7803242</c:v>
                </c:pt>
              </c:numCache>
            </c:numRef>
          </c:val>
          <c:smooth val="0"/>
        </c:ser>
        <c:ser>
          <c:idx val="10"/>
          <c:order val="10"/>
          <c:marker>
            <c:symbol val="none"/>
          </c:marker>
          <c:cat>
            <c:numRef>
              <c:f>'Figure 17 - Carbon price paths'!$A$9:$A$15</c:f>
              <c:numCache>
                <c:formatCode>General</c:formatCode>
                <c:ptCount val="7"/>
                <c:pt idx="0">
                  <c:v>2012</c:v>
                </c:pt>
                <c:pt idx="1">
                  <c:v>2017</c:v>
                </c:pt>
                <c:pt idx="2">
                  <c:v>2022</c:v>
                </c:pt>
                <c:pt idx="3">
                  <c:v>2027</c:v>
                </c:pt>
                <c:pt idx="4">
                  <c:v>2032</c:v>
                </c:pt>
                <c:pt idx="5">
                  <c:v>2037</c:v>
                </c:pt>
                <c:pt idx="6">
                  <c:v>2042</c:v>
                </c:pt>
              </c:numCache>
            </c:numRef>
          </c:cat>
          <c:val>
            <c:numRef>
              <c:f>'Figure 17 - Carbon price paths'!$L$9:$L$15</c:f>
              <c:numCache>
                <c:formatCode>"$"#,##0.00</c:formatCode>
                <c:ptCount val="7"/>
                <c:pt idx="0">
                  <c:v>3.2420000000000013E-4</c:v>
                </c:pt>
                <c:pt idx="1">
                  <c:v>3.2420000000000002E-4</c:v>
                </c:pt>
                <c:pt idx="2">
                  <c:v>162.10032419999999</c:v>
                </c:pt>
                <c:pt idx="3">
                  <c:v>324.20032420000001</c:v>
                </c:pt>
                <c:pt idx="4">
                  <c:v>324.20032420000001</c:v>
                </c:pt>
                <c:pt idx="5">
                  <c:v>324.20032419999995</c:v>
                </c:pt>
                <c:pt idx="6">
                  <c:v>324.20032419999995</c:v>
                </c:pt>
              </c:numCache>
            </c:numRef>
          </c:val>
          <c:smooth val="0"/>
        </c:ser>
        <c:dLbls>
          <c:showLegendKey val="0"/>
          <c:showVal val="0"/>
          <c:showCatName val="0"/>
          <c:showSerName val="0"/>
          <c:showPercent val="0"/>
          <c:showBubbleSize val="0"/>
        </c:dLbls>
        <c:marker val="1"/>
        <c:smooth val="0"/>
        <c:axId val="95515392"/>
        <c:axId val="95517312"/>
      </c:lineChart>
      <c:catAx>
        <c:axId val="95515392"/>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95517312"/>
        <c:crosses val="autoZero"/>
        <c:auto val="1"/>
        <c:lblAlgn val="ctr"/>
        <c:lblOffset val="100"/>
        <c:noMultiLvlLbl val="0"/>
      </c:catAx>
      <c:valAx>
        <c:axId val="95517312"/>
        <c:scaling>
          <c:orientation val="minMax"/>
        </c:scaling>
        <c:delete val="0"/>
        <c:axPos val="l"/>
        <c:majorGridlines/>
        <c:title>
          <c:tx>
            <c:rich>
              <a:bodyPr rot="-5400000" vert="horz"/>
              <a:lstStyle/>
              <a:p>
                <a:pPr>
                  <a:defRPr/>
                </a:pPr>
                <a:r>
                  <a:rPr lang="en-US"/>
                  <a:t>Carbon price ($/t CO2-e)</a:t>
                </a:r>
              </a:p>
            </c:rich>
          </c:tx>
          <c:overlay val="0"/>
        </c:title>
        <c:numFmt formatCode="&quot;$&quot;#,##0" sourceLinked="0"/>
        <c:majorTickMark val="out"/>
        <c:minorTickMark val="none"/>
        <c:tickLblPos val="nextTo"/>
        <c:crossAx val="9551539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38749998856"/>
          <c:y val="5.0024253575720684E-2"/>
          <c:w val="0.48470759139199909"/>
          <c:h val="0.93101759588968547"/>
        </c:manualLayout>
      </c:layout>
      <c:barChart>
        <c:barDir val="col"/>
        <c:grouping val="stacked"/>
        <c:varyColors val="0"/>
        <c:ser>
          <c:idx val="2"/>
          <c:order val="0"/>
          <c:tx>
            <c:strRef>
              <c:f>'Figure 2 - USA'!$A$9</c:f>
              <c:strCache>
                <c:ptCount val="1"/>
                <c:pt idx="0">
                  <c:v>Equal cost - chart blank</c:v>
                </c:pt>
              </c:strCache>
            </c:strRef>
          </c:tx>
          <c:spPr>
            <a:ln w="28575">
              <a:noFill/>
            </a:ln>
          </c:spPr>
          <c:invertIfNegative val="0"/>
          <c:dPt>
            <c:idx val="1"/>
            <c:invertIfNegative val="0"/>
            <c:bubble3D val="0"/>
            <c:spPr>
              <a:noFill/>
              <a:ln w="28575">
                <a:noFill/>
              </a:ln>
            </c:spPr>
          </c:dPt>
          <c:cat>
            <c:strRef>
              <c:f>'Figure 2 - USA'!$B$5:$D$5</c:f>
              <c:strCache>
                <c:ptCount val="2"/>
                <c:pt idx="1">
                  <c:v>Per cent change on 1990 levels</c:v>
                </c:pt>
              </c:strCache>
            </c:strRef>
          </c:cat>
          <c:val>
            <c:numRef>
              <c:f>'Figure 2 - USA'!$B$9:$D$9</c:f>
              <c:numCache>
                <c:formatCode>0%</c:formatCode>
                <c:ptCount val="3"/>
                <c:pt idx="1">
                  <c:v>0</c:v>
                </c:pt>
              </c:numCache>
            </c:numRef>
          </c:val>
        </c:ser>
        <c:ser>
          <c:idx val="3"/>
          <c:order val="1"/>
          <c:tx>
            <c:v>Equal cost range</c:v>
          </c:tx>
          <c:spPr>
            <a:solidFill>
              <a:srgbClr val="7030A0">
                <a:alpha val="30000"/>
              </a:srgbClr>
            </a:solidFill>
            <a:ln w="28575">
              <a:noFill/>
            </a:ln>
          </c:spPr>
          <c:invertIfNegative val="0"/>
          <c:cat>
            <c:strRef>
              <c:f>'Figure 2 - USA'!$B$5:$D$5</c:f>
              <c:strCache>
                <c:ptCount val="2"/>
                <c:pt idx="1">
                  <c:v>Per cent change on 1990 levels</c:v>
                </c:pt>
              </c:strCache>
            </c:strRef>
          </c:cat>
          <c:val>
            <c:numRef>
              <c:f>'Figure 2 - USA'!$B$10:$D$10</c:f>
              <c:numCache>
                <c:formatCode>0%</c:formatCode>
                <c:ptCount val="3"/>
                <c:pt idx="1">
                  <c:v>0.06</c:v>
                </c:pt>
              </c:numCache>
            </c:numRef>
          </c:val>
        </c:ser>
        <c:ser>
          <c:idx val="5"/>
          <c:order val="5"/>
          <c:tx>
            <c:strRef>
              <c:f>'Figure 2 - USA'!$A$11</c:f>
              <c:strCache>
                <c:ptCount val="1"/>
                <c:pt idx="0">
                  <c:v>Equal cost - chart negative value</c:v>
                </c:pt>
              </c:strCache>
            </c:strRef>
          </c:tx>
          <c:spPr>
            <a:solidFill>
              <a:srgbClr val="7030A0">
                <a:alpha val="30000"/>
              </a:srgbClr>
            </a:solidFill>
            <a:ln w="28575">
              <a:noFill/>
            </a:ln>
          </c:spPr>
          <c:invertIfNegative val="0"/>
          <c:cat>
            <c:strRef>
              <c:f>'Figure 2 - USA'!$B$5:$D$5</c:f>
              <c:strCache>
                <c:ptCount val="2"/>
                <c:pt idx="1">
                  <c:v>Per cent change on 1990 levels</c:v>
                </c:pt>
              </c:strCache>
            </c:strRef>
          </c:cat>
          <c:val>
            <c:numRef>
              <c:f>'Figure 2 - USA'!$B$11:$D$11</c:f>
              <c:numCache>
                <c:formatCode>0%</c:formatCode>
                <c:ptCount val="3"/>
                <c:pt idx="1">
                  <c:v>-8.8999999999999996E-2</c:v>
                </c:pt>
              </c:numCache>
            </c:numRef>
          </c:val>
        </c:ser>
        <c:dLbls>
          <c:showLegendKey val="0"/>
          <c:showVal val="0"/>
          <c:showCatName val="0"/>
          <c:showSerName val="0"/>
          <c:showPercent val="0"/>
          <c:showBubbleSize val="0"/>
        </c:dLbls>
        <c:gapWidth val="150"/>
        <c:overlap val="100"/>
        <c:axId val="87560192"/>
        <c:axId val="87562112"/>
      </c:barChart>
      <c:lineChart>
        <c:grouping val="standard"/>
        <c:varyColors val="0"/>
        <c:ser>
          <c:idx val="6"/>
          <c:order val="6"/>
          <c:tx>
            <c:strRef>
              <c:f>'Figure 2 - USA'!$A$15</c:f>
              <c:strCache>
                <c:ptCount val="1"/>
                <c:pt idx="0">
                  <c:v>New Zealand 2030 INDC</c:v>
                </c:pt>
              </c:strCache>
            </c:strRef>
          </c:tx>
          <c:spPr>
            <a:ln>
              <a:solidFill>
                <a:schemeClr val="tx1"/>
              </a:solidFill>
              <a:prstDash val="dash"/>
            </a:ln>
          </c:spPr>
          <c:marker>
            <c:symbol val="none"/>
          </c:marker>
          <c:cat>
            <c:strRef>
              <c:f>'Figure 2 - USA'!$B$5:$D$5</c:f>
              <c:strCache>
                <c:ptCount val="2"/>
                <c:pt idx="1">
                  <c:v>Per cent change on 1990 levels</c:v>
                </c:pt>
              </c:strCache>
            </c:strRef>
          </c:cat>
          <c:val>
            <c:numRef>
              <c:f>'Figure 2 - USA'!$B$15:$D$15</c:f>
              <c:numCache>
                <c:formatCode>0%</c:formatCode>
                <c:ptCount val="3"/>
                <c:pt idx="0">
                  <c:v>-0.11201750251657094</c:v>
                </c:pt>
                <c:pt idx="1">
                  <c:v>-0.11201750251657094</c:v>
                </c:pt>
                <c:pt idx="2">
                  <c:v>-0.11201750251657094</c:v>
                </c:pt>
              </c:numCache>
            </c:numRef>
          </c:val>
          <c:smooth val="0"/>
        </c:ser>
        <c:dLbls>
          <c:showLegendKey val="0"/>
          <c:showVal val="0"/>
          <c:showCatName val="0"/>
          <c:showSerName val="0"/>
          <c:showPercent val="0"/>
          <c:showBubbleSize val="0"/>
        </c:dLbls>
        <c:marker val="1"/>
        <c:smooth val="0"/>
        <c:axId val="87560192"/>
        <c:axId val="87562112"/>
      </c:lineChart>
      <c:scatterChart>
        <c:scatterStyle val="lineMarker"/>
        <c:varyColors val="0"/>
        <c:ser>
          <c:idx val="0"/>
          <c:order val="2"/>
          <c:tx>
            <c:strRef>
              <c:f>'Figure 2 - USA'!$A$12</c:f>
              <c:strCache>
                <c:ptCount val="1"/>
                <c:pt idx="0">
                  <c:v>Equal emissions per-person in 2050</c:v>
                </c:pt>
              </c:strCache>
            </c:strRef>
          </c:tx>
          <c:spPr>
            <a:ln w="28575">
              <a:noFill/>
            </a:ln>
          </c:spPr>
          <c:marker>
            <c:symbol val="circle"/>
            <c:size val="10"/>
            <c:spPr>
              <a:solidFill>
                <a:schemeClr val="accent5"/>
              </a:solidFill>
              <a:ln>
                <a:solidFill>
                  <a:schemeClr val="accent5"/>
                </a:solidFill>
              </a:ln>
            </c:spPr>
          </c:marker>
          <c:xVal>
            <c:strRef>
              <c:f>'Figure 2 - USA'!$B$5:$D$5</c:f>
              <c:strCache>
                <c:ptCount val="2"/>
                <c:pt idx="1">
                  <c:v>Per cent change on 1990 levels</c:v>
                </c:pt>
              </c:strCache>
            </c:strRef>
          </c:xVal>
          <c:yVal>
            <c:numRef>
              <c:f>'Figure 2 - USA'!$B$12:$D$12</c:f>
              <c:numCache>
                <c:formatCode>0%</c:formatCode>
                <c:ptCount val="3"/>
                <c:pt idx="1">
                  <c:v>-8.5000000000000006E-2</c:v>
                </c:pt>
              </c:numCache>
            </c:numRef>
          </c:yVal>
          <c:smooth val="0"/>
        </c:ser>
        <c:ser>
          <c:idx val="1"/>
          <c:order val="3"/>
          <c:tx>
            <c:strRef>
              <c:f>'Figure 2 - USA'!$A$13</c:f>
              <c:strCache>
                <c:ptCount val="1"/>
                <c:pt idx="0">
                  <c:v>Historical responsibility</c:v>
                </c:pt>
              </c:strCache>
            </c:strRef>
          </c:tx>
          <c:spPr>
            <a:ln w="28575">
              <a:noFill/>
            </a:ln>
          </c:spPr>
          <c:marker>
            <c:symbol val="square"/>
            <c:size val="10"/>
            <c:spPr>
              <a:solidFill>
                <a:schemeClr val="accent3"/>
              </a:solidFill>
              <a:ln>
                <a:solidFill>
                  <a:schemeClr val="accent3"/>
                </a:solidFill>
              </a:ln>
            </c:spPr>
          </c:marker>
          <c:xVal>
            <c:strRef>
              <c:f>'Figure 2 - USA'!$B$5:$D$5</c:f>
              <c:strCache>
                <c:ptCount val="2"/>
                <c:pt idx="1">
                  <c:v>Per cent change on 1990 levels</c:v>
                </c:pt>
              </c:strCache>
            </c:strRef>
          </c:xVal>
          <c:yVal>
            <c:numRef>
              <c:f>'Figure 2 - USA'!$B$13:$D$13</c:f>
              <c:numCache>
                <c:formatCode>0%</c:formatCode>
                <c:ptCount val="3"/>
                <c:pt idx="1">
                  <c:v>-0.16800000000000001</c:v>
                </c:pt>
              </c:numCache>
            </c:numRef>
          </c:yVal>
          <c:smooth val="0"/>
        </c:ser>
        <c:ser>
          <c:idx val="4"/>
          <c:order val="4"/>
          <c:tx>
            <c:strRef>
              <c:f>'Figure 2 - USA'!$A$14</c:f>
              <c:strCache>
                <c:ptCount val="1"/>
                <c:pt idx="0">
                  <c:v>Equal reduction from business as usual</c:v>
                </c:pt>
              </c:strCache>
            </c:strRef>
          </c:tx>
          <c:spPr>
            <a:ln w="28575">
              <a:noFill/>
            </a:ln>
          </c:spPr>
          <c:marker>
            <c:symbol val="triangle"/>
            <c:size val="10"/>
            <c:spPr>
              <a:solidFill>
                <a:schemeClr val="accent6"/>
              </a:solidFill>
              <a:ln>
                <a:solidFill>
                  <a:schemeClr val="accent6"/>
                </a:solidFill>
              </a:ln>
            </c:spPr>
          </c:marker>
          <c:xVal>
            <c:strRef>
              <c:f>'Figure 2 - USA'!$B$5:$C$5</c:f>
              <c:strCache>
                <c:ptCount val="2"/>
                <c:pt idx="1">
                  <c:v>Per cent change on 1990 levels</c:v>
                </c:pt>
              </c:strCache>
            </c:strRef>
          </c:xVal>
          <c:yVal>
            <c:numRef>
              <c:f>'Figure 2 - USA'!$B$14:$D$14</c:f>
              <c:numCache>
                <c:formatCode>0%</c:formatCode>
                <c:ptCount val="3"/>
                <c:pt idx="1">
                  <c:v>-0.21</c:v>
                </c:pt>
              </c:numCache>
            </c:numRef>
          </c:yVal>
          <c:smooth val="0"/>
        </c:ser>
        <c:dLbls>
          <c:showLegendKey val="0"/>
          <c:showVal val="0"/>
          <c:showCatName val="0"/>
          <c:showSerName val="0"/>
          <c:showPercent val="0"/>
          <c:showBubbleSize val="0"/>
        </c:dLbls>
        <c:axId val="87560192"/>
        <c:axId val="87562112"/>
      </c:scatterChart>
      <c:catAx>
        <c:axId val="87560192"/>
        <c:scaling>
          <c:orientation val="minMax"/>
        </c:scaling>
        <c:delete val="0"/>
        <c:axPos val="b"/>
        <c:numFmt formatCode="m/d/yyyy" sourceLinked="1"/>
        <c:majorTickMark val="none"/>
        <c:minorTickMark val="none"/>
        <c:tickLblPos val="none"/>
        <c:spPr>
          <a:noFill/>
        </c:spPr>
        <c:txPr>
          <a:bodyPr/>
          <a:lstStyle/>
          <a:p>
            <a:pPr>
              <a:defRPr>
                <a:solidFill>
                  <a:schemeClr val="bg1"/>
                </a:solidFill>
              </a:defRPr>
            </a:pPr>
            <a:endParaRPr lang="en-US"/>
          </a:p>
        </c:txPr>
        <c:crossAx val="87562112"/>
        <c:crosses val="autoZero"/>
        <c:auto val="1"/>
        <c:lblAlgn val="ctr"/>
        <c:lblOffset val="100"/>
        <c:tickLblSkip val="2"/>
        <c:noMultiLvlLbl val="0"/>
      </c:catAx>
      <c:valAx>
        <c:axId val="87562112"/>
        <c:scaling>
          <c:orientation val="minMax"/>
        </c:scaling>
        <c:delete val="0"/>
        <c:axPos val="l"/>
        <c:title>
          <c:tx>
            <c:rich>
              <a:bodyPr rot="-5400000" vert="horz"/>
              <a:lstStyle/>
              <a:p>
                <a:pPr>
                  <a:defRPr sz="1100"/>
                </a:pPr>
                <a:r>
                  <a:rPr lang="en-US" sz="1100"/>
                  <a:t>New Zealand's</a:t>
                </a:r>
                <a:r>
                  <a:rPr lang="en-US" sz="1100" baseline="0"/>
                  <a:t> target level by 2030</a:t>
                </a:r>
                <a:endParaRPr lang="en-US" sz="1100"/>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87560192"/>
        <c:crosses val="autoZero"/>
        <c:crossBetween val="between"/>
      </c:valAx>
    </c:plotArea>
    <c:legend>
      <c:legendPos val="r"/>
      <c:legendEntry>
        <c:idx val="0"/>
        <c:delete val="1"/>
      </c:legendEntry>
      <c:legendEntry>
        <c:idx val="2"/>
        <c:delete val="1"/>
      </c:legendEntry>
      <c:layout>
        <c:manualLayout>
          <c:xMode val="edge"/>
          <c:yMode val="edge"/>
          <c:x val="0.6071917435751949"/>
          <c:y val="7.6472043631047981E-2"/>
          <c:w val="0.37417622453401128"/>
          <c:h val="0.80826393165186861"/>
        </c:manualLayout>
      </c:layout>
      <c:overlay val="0"/>
      <c:spPr>
        <a:ln>
          <a:noFill/>
        </a:ln>
      </c:spPr>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38749998856"/>
          <c:y val="5.0024253575720684E-2"/>
          <c:w val="0.48470759139199909"/>
          <c:h val="0.93101759588968547"/>
        </c:manualLayout>
      </c:layout>
      <c:barChart>
        <c:barDir val="col"/>
        <c:grouping val="stacked"/>
        <c:varyColors val="0"/>
        <c:ser>
          <c:idx val="2"/>
          <c:order val="0"/>
          <c:tx>
            <c:strRef>
              <c:f>'Figure 3 - China'!$A$9</c:f>
              <c:strCache>
                <c:ptCount val="1"/>
                <c:pt idx="0">
                  <c:v>Equal cost - chart blank</c:v>
                </c:pt>
              </c:strCache>
            </c:strRef>
          </c:tx>
          <c:spPr>
            <a:ln w="28575">
              <a:noFill/>
            </a:ln>
          </c:spPr>
          <c:invertIfNegative val="0"/>
          <c:dPt>
            <c:idx val="1"/>
            <c:invertIfNegative val="0"/>
            <c:bubble3D val="0"/>
            <c:spPr>
              <a:noFill/>
              <a:ln w="28575">
                <a:noFill/>
              </a:ln>
            </c:spPr>
          </c:dPt>
          <c:cat>
            <c:strRef>
              <c:f>'Figure 3 - China'!$B$5:$D$5</c:f>
              <c:strCache>
                <c:ptCount val="2"/>
                <c:pt idx="1">
                  <c:v>Per cent change on 1990 levels</c:v>
                </c:pt>
              </c:strCache>
            </c:strRef>
          </c:cat>
          <c:val>
            <c:numRef>
              <c:f>'Figure 3 - China'!$B$9:$D$9</c:f>
              <c:numCache>
                <c:formatCode>0%</c:formatCode>
                <c:ptCount val="3"/>
                <c:pt idx="1">
                  <c:v>0</c:v>
                </c:pt>
              </c:numCache>
            </c:numRef>
          </c:val>
        </c:ser>
        <c:ser>
          <c:idx val="3"/>
          <c:order val="1"/>
          <c:tx>
            <c:v>Equal cost range</c:v>
          </c:tx>
          <c:spPr>
            <a:solidFill>
              <a:srgbClr val="7030A0">
                <a:alpha val="30000"/>
              </a:srgbClr>
            </a:solidFill>
            <a:ln w="28575">
              <a:noFill/>
            </a:ln>
          </c:spPr>
          <c:invertIfNegative val="0"/>
          <c:cat>
            <c:strRef>
              <c:f>'Figure 3 - China'!$B$5:$D$5</c:f>
              <c:strCache>
                <c:ptCount val="2"/>
                <c:pt idx="1">
                  <c:v>Per cent change on 1990 levels</c:v>
                </c:pt>
              </c:strCache>
            </c:strRef>
          </c:cat>
          <c:val>
            <c:numRef>
              <c:f>'Figure 3 - China'!$B$10:$D$10</c:f>
              <c:numCache>
                <c:formatCode>0%</c:formatCode>
                <c:ptCount val="3"/>
                <c:pt idx="1">
                  <c:v>0</c:v>
                </c:pt>
              </c:numCache>
            </c:numRef>
          </c:val>
        </c:ser>
        <c:ser>
          <c:idx val="5"/>
          <c:order val="5"/>
          <c:tx>
            <c:strRef>
              <c:f>'Figure 3 - China'!$A$11</c:f>
              <c:strCache>
                <c:ptCount val="1"/>
                <c:pt idx="0">
                  <c:v>Equal cost - chart negative value</c:v>
                </c:pt>
              </c:strCache>
            </c:strRef>
          </c:tx>
          <c:spPr>
            <a:solidFill>
              <a:srgbClr val="7030A0">
                <a:alpha val="30000"/>
              </a:srgbClr>
            </a:solidFill>
            <a:ln w="28575">
              <a:noFill/>
            </a:ln>
          </c:spPr>
          <c:invertIfNegative val="0"/>
          <c:cat>
            <c:strRef>
              <c:f>'Figure 3 - China'!$B$5:$D$5</c:f>
              <c:strCache>
                <c:ptCount val="2"/>
                <c:pt idx="1">
                  <c:v>Per cent change on 1990 levels</c:v>
                </c:pt>
              </c:strCache>
            </c:strRef>
          </c:cat>
          <c:val>
            <c:numRef>
              <c:f>'Figure 3 - China'!$B$11:$D$11</c:f>
              <c:numCache>
                <c:formatCode>0%</c:formatCode>
                <c:ptCount val="3"/>
                <c:pt idx="1">
                  <c:v>-0.33400000000000002</c:v>
                </c:pt>
              </c:numCache>
            </c:numRef>
          </c:val>
        </c:ser>
        <c:dLbls>
          <c:showLegendKey val="0"/>
          <c:showVal val="0"/>
          <c:showCatName val="0"/>
          <c:showSerName val="0"/>
          <c:showPercent val="0"/>
          <c:showBubbleSize val="0"/>
        </c:dLbls>
        <c:gapWidth val="150"/>
        <c:overlap val="100"/>
        <c:axId val="87639552"/>
        <c:axId val="87641472"/>
      </c:barChart>
      <c:lineChart>
        <c:grouping val="standard"/>
        <c:varyColors val="0"/>
        <c:ser>
          <c:idx val="6"/>
          <c:order val="6"/>
          <c:tx>
            <c:strRef>
              <c:f>'Figure 3 - China'!$A$15</c:f>
              <c:strCache>
                <c:ptCount val="1"/>
                <c:pt idx="0">
                  <c:v>New Zealand 2030 INDC</c:v>
                </c:pt>
              </c:strCache>
            </c:strRef>
          </c:tx>
          <c:spPr>
            <a:ln>
              <a:solidFill>
                <a:schemeClr val="tx1"/>
              </a:solidFill>
              <a:prstDash val="dash"/>
            </a:ln>
          </c:spPr>
          <c:marker>
            <c:symbol val="none"/>
          </c:marker>
          <c:cat>
            <c:strRef>
              <c:f>'Figure 3 - China'!$B$5:$D$5</c:f>
              <c:strCache>
                <c:ptCount val="2"/>
                <c:pt idx="1">
                  <c:v>Per cent change on 1990 levels</c:v>
                </c:pt>
              </c:strCache>
            </c:strRef>
          </c:cat>
          <c:val>
            <c:numRef>
              <c:f>'Figure 3 - China'!$B$15:$D$15</c:f>
              <c:numCache>
                <c:formatCode>0%</c:formatCode>
                <c:ptCount val="3"/>
                <c:pt idx="0">
                  <c:v>-0.11201750251657094</c:v>
                </c:pt>
                <c:pt idx="1">
                  <c:v>-0.11201750251657094</c:v>
                </c:pt>
                <c:pt idx="2">
                  <c:v>-0.11201750251657094</c:v>
                </c:pt>
              </c:numCache>
            </c:numRef>
          </c:val>
          <c:smooth val="0"/>
        </c:ser>
        <c:dLbls>
          <c:showLegendKey val="0"/>
          <c:showVal val="0"/>
          <c:showCatName val="0"/>
          <c:showSerName val="0"/>
          <c:showPercent val="0"/>
          <c:showBubbleSize val="0"/>
        </c:dLbls>
        <c:marker val="1"/>
        <c:smooth val="0"/>
        <c:axId val="87639552"/>
        <c:axId val="87641472"/>
      </c:lineChart>
      <c:scatterChart>
        <c:scatterStyle val="lineMarker"/>
        <c:varyColors val="0"/>
        <c:ser>
          <c:idx val="0"/>
          <c:order val="2"/>
          <c:tx>
            <c:strRef>
              <c:f>'Figure 3 - China'!$A$12</c:f>
              <c:strCache>
                <c:ptCount val="1"/>
                <c:pt idx="0">
                  <c:v>Equal emissions per-person in 2050</c:v>
                </c:pt>
              </c:strCache>
            </c:strRef>
          </c:tx>
          <c:spPr>
            <a:ln w="28575">
              <a:noFill/>
            </a:ln>
          </c:spPr>
          <c:marker>
            <c:symbol val="circle"/>
            <c:size val="10"/>
            <c:spPr>
              <a:solidFill>
                <a:schemeClr val="accent5"/>
              </a:solidFill>
              <a:ln>
                <a:solidFill>
                  <a:schemeClr val="accent5"/>
                </a:solidFill>
              </a:ln>
            </c:spPr>
          </c:marker>
          <c:xVal>
            <c:strRef>
              <c:f>'Figure 3 - China'!$B$5:$D$5</c:f>
              <c:strCache>
                <c:ptCount val="2"/>
                <c:pt idx="1">
                  <c:v>Per cent change on 1990 levels</c:v>
                </c:pt>
              </c:strCache>
            </c:strRef>
          </c:xVal>
          <c:yVal>
            <c:numRef>
              <c:f>'Figure 3 - China'!$B$12:$D$12</c:f>
              <c:numCache>
                <c:formatCode>0%</c:formatCode>
                <c:ptCount val="3"/>
                <c:pt idx="1">
                  <c:v>3.7999999999999999E-2</c:v>
                </c:pt>
              </c:numCache>
            </c:numRef>
          </c:yVal>
          <c:smooth val="0"/>
        </c:ser>
        <c:ser>
          <c:idx val="1"/>
          <c:order val="3"/>
          <c:tx>
            <c:strRef>
              <c:f>'Figure 3 - China'!$A$13</c:f>
              <c:strCache>
                <c:ptCount val="1"/>
                <c:pt idx="0">
                  <c:v>Historical responsibility</c:v>
                </c:pt>
              </c:strCache>
            </c:strRef>
          </c:tx>
          <c:spPr>
            <a:ln w="28575">
              <a:noFill/>
            </a:ln>
          </c:spPr>
          <c:marker>
            <c:symbol val="square"/>
            <c:size val="10"/>
            <c:spPr>
              <a:solidFill>
                <a:schemeClr val="accent3"/>
              </a:solidFill>
              <a:ln>
                <a:solidFill>
                  <a:schemeClr val="accent3"/>
                </a:solidFill>
              </a:ln>
            </c:spPr>
          </c:marker>
          <c:xVal>
            <c:strRef>
              <c:f>'Figure 3 - China'!$B$5:$D$5</c:f>
              <c:strCache>
                <c:ptCount val="2"/>
                <c:pt idx="1">
                  <c:v>Per cent change on 1990 levels</c:v>
                </c:pt>
              </c:strCache>
            </c:strRef>
          </c:xVal>
          <c:yVal>
            <c:numRef>
              <c:f>'Figure 3 - China'!$B$13:$D$13</c:f>
              <c:numCache>
                <c:formatCode>0%</c:formatCode>
                <c:ptCount val="3"/>
                <c:pt idx="1">
                  <c:v>-0.63</c:v>
                </c:pt>
              </c:numCache>
            </c:numRef>
          </c:yVal>
          <c:smooth val="0"/>
        </c:ser>
        <c:ser>
          <c:idx val="4"/>
          <c:order val="4"/>
          <c:tx>
            <c:strRef>
              <c:f>'Figure 3 - China'!$A$14</c:f>
              <c:strCache>
                <c:ptCount val="1"/>
                <c:pt idx="0">
                  <c:v>Equal reduction from business as usual</c:v>
                </c:pt>
              </c:strCache>
            </c:strRef>
          </c:tx>
          <c:spPr>
            <a:ln w="28575">
              <a:noFill/>
            </a:ln>
          </c:spPr>
          <c:marker>
            <c:symbol val="triangle"/>
            <c:size val="10"/>
            <c:spPr>
              <a:solidFill>
                <a:schemeClr val="accent6"/>
              </a:solidFill>
              <a:ln>
                <a:solidFill>
                  <a:schemeClr val="accent6"/>
                </a:solidFill>
              </a:ln>
            </c:spPr>
          </c:marker>
          <c:xVal>
            <c:strRef>
              <c:f>'Figure 3 - China'!$B$5:$C$5</c:f>
              <c:strCache>
                <c:ptCount val="2"/>
                <c:pt idx="1">
                  <c:v>Per cent change on 1990 levels</c:v>
                </c:pt>
              </c:strCache>
            </c:strRef>
          </c:xVal>
          <c:yVal>
            <c:numRef>
              <c:f>'Figure 3 - China'!$B$14:$D$14</c:f>
              <c:numCache>
                <c:formatCode>0%</c:formatCode>
                <c:ptCount val="3"/>
                <c:pt idx="1">
                  <c:v>-0.2</c:v>
                </c:pt>
              </c:numCache>
            </c:numRef>
          </c:yVal>
          <c:smooth val="0"/>
        </c:ser>
        <c:dLbls>
          <c:showLegendKey val="0"/>
          <c:showVal val="0"/>
          <c:showCatName val="0"/>
          <c:showSerName val="0"/>
          <c:showPercent val="0"/>
          <c:showBubbleSize val="0"/>
        </c:dLbls>
        <c:axId val="87639552"/>
        <c:axId val="87641472"/>
      </c:scatterChart>
      <c:catAx>
        <c:axId val="87639552"/>
        <c:scaling>
          <c:orientation val="minMax"/>
        </c:scaling>
        <c:delete val="0"/>
        <c:axPos val="b"/>
        <c:numFmt formatCode="m/d/yyyy" sourceLinked="1"/>
        <c:majorTickMark val="none"/>
        <c:minorTickMark val="none"/>
        <c:tickLblPos val="none"/>
        <c:spPr>
          <a:noFill/>
        </c:spPr>
        <c:txPr>
          <a:bodyPr/>
          <a:lstStyle/>
          <a:p>
            <a:pPr>
              <a:defRPr>
                <a:solidFill>
                  <a:schemeClr val="bg1"/>
                </a:solidFill>
              </a:defRPr>
            </a:pPr>
            <a:endParaRPr lang="en-US"/>
          </a:p>
        </c:txPr>
        <c:crossAx val="87641472"/>
        <c:crosses val="autoZero"/>
        <c:auto val="1"/>
        <c:lblAlgn val="ctr"/>
        <c:lblOffset val="100"/>
        <c:tickLblSkip val="2"/>
        <c:noMultiLvlLbl val="0"/>
      </c:catAx>
      <c:valAx>
        <c:axId val="87641472"/>
        <c:scaling>
          <c:orientation val="minMax"/>
        </c:scaling>
        <c:delete val="0"/>
        <c:axPos val="l"/>
        <c:title>
          <c:tx>
            <c:rich>
              <a:bodyPr rot="-5400000" vert="horz"/>
              <a:lstStyle/>
              <a:p>
                <a:pPr>
                  <a:defRPr sz="1100"/>
                </a:pPr>
                <a:r>
                  <a:rPr lang="en-US" sz="1100"/>
                  <a:t>New Zealand's</a:t>
                </a:r>
                <a:r>
                  <a:rPr lang="en-US" sz="1100" baseline="0"/>
                  <a:t> target level by 2030</a:t>
                </a:r>
                <a:endParaRPr lang="en-US" sz="1100"/>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87639552"/>
        <c:crosses val="autoZero"/>
        <c:crossBetween val="between"/>
      </c:valAx>
    </c:plotArea>
    <c:legend>
      <c:legendPos val="r"/>
      <c:legendEntry>
        <c:idx val="0"/>
        <c:delete val="1"/>
      </c:legendEntry>
      <c:legendEntry>
        <c:idx val="2"/>
        <c:delete val="1"/>
      </c:legendEntry>
      <c:layout>
        <c:manualLayout>
          <c:xMode val="edge"/>
          <c:yMode val="edge"/>
          <c:x val="0.6071917435751949"/>
          <c:y val="7.6472043631047981E-2"/>
          <c:w val="0.37417622453401128"/>
          <c:h val="0.80826393165186861"/>
        </c:manualLayout>
      </c:layout>
      <c:overlay val="0"/>
      <c:spPr>
        <a:ln>
          <a:noFill/>
        </a:ln>
      </c:spPr>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38749998856"/>
          <c:y val="5.0024253575720684E-2"/>
          <c:w val="0.48470759139199909"/>
          <c:h val="0.93101759588968547"/>
        </c:manualLayout>
      </c:layout>
      <c:barChart>
        <c:barDir val="col"/>
        <c:grouping val="stacked"/>
        <c:varyColors val="0"/>
        <c:ser>
          <c:idx val="2"/>
          <c:order val="0"/>
          <c:tx>
            <c:strRef>
              <c:f>'Figure 4 - Australia'!$A$9</c:f>
              <c:strCache>
                <c:ptCount val="1"/>
                <c:pt idx="0">
                  <c:v>Equal cost - chart blank</c:v>
                </c:pt>
              </c:strCache>
            </c:strRef>
          </c:tx>
          <c:spPr>
            <a:ln w="28575">
              <a:noFill/>
            </a:ln>
          </c:spPr>
          <c:invertIfNegative val="0"/>
          <c:dPt>
            <c:idx val="1"/>
            <c:invertIfNegative val="0"/>
            <c:bubble3D val="0"/>
            <c:spPr>
              <a:noFill/>
              <a:ln w="28575">
                <a:noFill/>
              </a:ln>
            </c:spPr>
          </c:dPt>
          <c:cat>
            <c:strRef>
              <c:f>'Figure 4 - Australia'!$B$5:$D$5</c:f>
              <c:strCache>
                <c:ptCount val="2"/>
                <c:pt idx="1">
                  <c:v>Per cent change on 1990 levels</c:v>
                </c:pt>
              </c:strCache>
            </c:strRef>
          </c:cat>
          <c:val>
            <c:numRef>
              <c:f>'Figure 4 - Australia'!$B$9:$D$9</c:f>
              <c:numCache>
                <c:formatCode>0%</c:formatCode>
                <c:ptCount val="3"/>
                <c:pt idx="1">
                  <c:v>-0.05</c:v>
                </c:pt>
              </c:numCache>
            </c:numRef>
          </c:val>
        </c:ser>
        <c:ser>
          <c:idx val="3"/>
          <c:order val="1"/>
          <c:tx>
            <c:v>Equal cost range</c:v>
          </c:tx>
          <c:spPr>
            <a:solidFill>
              <a:srgbClr val="7030A0">
                <a:alpha val="30000"/>
              </a:srgbClr>
            </a:solidFill>
            <a:ln w="28575">
              <a:noFill/>
            </a:ln>
          </c:spPr>
          <c:invertIfNegative val="0"/>
          <c:cat>
            <c:strRef>
              <c:f>'Figure 4 - Australia'!$B$5:$D$5</c:f>
              <c:strCache>
                <c:ptCount val="2"/>
                <c:pt idx="1">
                  <c:v>Per cent change on 1990 levels</c:v>
                </c:pt>
              </c:strCache>
            </c:strRef>
          </c:cat>
          <c:val>
            <c:numRef>
              <c:f>'Figure 4 - Australia'!$B$10:$D$10</c:f>
              <c:numCache>
                <c:formatCode>0%</c:formatCode>
                <c:ptCount val="3"/>
                <c:pt idx="1">
                  <c:v>0</c:v>
                </c:pt>
              </c:numCache>
            </c:numRef>
          </c:val>
        </c:ser>
        <c:ser>
          <c:idx val="5"/>
          <c:order val="5"/>
          <c:tx>
            <c:strRef>
              <c:f>'Figure 4 - Australia'!$A$11</c:f>
              <c:strCache>
                <c:ptCount val="1"/>
                <c:pt idx="0">
                  <c:v>Equal cost - chart negative value</c:v>
                </c:pt>
              </c:strCache>
            </c:strRef>
          </c:tx>
          <c:spPr>
            <a:solidFill>
              <a:srgbClr val="7030A0">
                <a:alpha val="30000"/>
              </a:srgbClr>
            </a:solidFill>
            <a:ln w="28575">
              <a:noFill/>
            </a:ln>
          </c:spPr>
          <c:invertIfNegative val="0"/>
          <c:cat>
            <c:strRef>
              <c:f>'Figure 4 - Australia'!$B$5:$D$5</c:f>
              <c:strCache>
                <c:ptCount val="2"/>
                <c:pt idx="1">
                  <c:v>Per cent change on 1990 levels</c:v>
                </c:pt>
              </c:strCache>
            </c:strRef>
          </c:cat>
          <c:val>
            <c:numRef>
              <c:f>'Figure 4 - Australia'!$B$11:$D$11</c:f>
              <c:numCache>
                <c:formatCode>0%</c:formatCode>
                <c:ptCount val="3"/>
                <c:pt idx="1">
                  <c:v>-0.12000000000000001</c:v>
                </c:pt>
              </c:numCache>
            </c:numRef>
          </c:val>
        </c:ser>
        <c:dLbls>
          <c:showLegendKey val="0"/>
          <c:showVal val="0"/>
          <c:showCatName val="0"/>
          <c:showSerName val="0"/>
          <c:showPercent val="0"/>
          <c:showBubbleSize val="0"/>
        </c:dLbls>
        <c:gapWidth val="150"/>
        <c:overlap val="100"/>
        <c:axId val="87731200"/>
        <c:axId val="87741568"/>
      </c:barChart>
      <c:lineChart>
        <c:grouping val="standard"/>
        <c:varyColors val="0"/>
        <c:ser>
          <c:idx val="6"/>
          <c:order val="6"/>
          <c:tx>
            <c:strRef>
              <c:f>'Figure 4 - Australia'!$A$15</c:f>
              <c:strCache>
                <c:ptCount val="1"/>
                <c:pt idx="0">
                  <c:v>New Zealand 2030 INDC</c:v>
                </c:pt>
              </c:strCache>
            </c:strRef>
          </c:tx>
          <c:spPr>
            <a:ln>
              <a:solidFill>
                <a:schemeClr val="tx1"/>
              </a:solidFill>
              <a:prstDash val="dash"/>
            </a:ln>
          </c:spPr>
          <c:marker>
            <c:symbol val="none"/>
          </c:marker>
          <c:cat>
            <c:strRef>
              <c:f>'Figure 4 - Australia'!$B$5:$D$5</c:f>
              <c:strCache>
                <c:ptCount val="2"/>
                <c:pt idx="1">
                  <c:v>Per cent change on 1990 levels</c:v>
                </c:pt>
              </c:strCache>
            </c:strRef>
          </c:cat>
          <c:val>
            <c:numRef>
              <c:f>'Figure 4 - Australia'!$B$15:$D$15</c:f>
              <c:numCache>
                <c:formatCode>0%</c:formatCode>
                <c:ptCount val="3"/>
                <c:pt idx="0">
                  <c:v>-0.11201750251657094</c:v>
                </c:pt>
                <c:pt idx="1">
                  <c:v>-0.11201750251657094</c:v>
                </c:pt>
                <c:pt idx="2">
                  <c:v>-0.11201750251657094</c:v>
                </c:pt>
              </c:numCache>
            </c:numRef>
          </c:val>
          <c:smooth val="0"/>
        </c:ser>
        <c:dLbls>
          <c:showLegendKey val="0"/>
          <c:showVal val="0"/>
          <c:showCatName val="0"/>
          <c:showSerName val="0"/>
          <c:showPercent val="0"/>
          <c:showBubbleSize val="0"/>
        </c:dLbls>
        <c:marker val="1"/>
        <c:smooth val="0"/>
        <c:axId val="87731200"/>
        <c:axId val="87741568"/>
      </c:lineChart>
      <c:scatterChart>
        <c:scatterStyle val="lineMarker"/>
        <c:varyColors val="0"/>
        <c:ser>
          <c:idx val="0"/>
          <c:order val="2"/>
          <c:tx>
            <c:strRef>
              <c:f>'Figure 4 - Australia'!$A$12</c:f>
              <c:strCache>
                <c:ptCount val="1"/>
                <c:pt idx="0">
                  <c:v>Equal emissions per-person in 2050</c:v>
                </c:pt>
              </c:strCache>
            </c:strRef>
          </c:tx>
          <c:spPr>
            <a:ln w="28575">
              <a:noFill/>
            </a:ln>
          </c:spPr>
          <c:marker>
            <c:symbol val="circle"/>
            <c:size val="10"/>
            <c:spPr>
              <a:solidFill>
                <a:schemeClr val="accent5"/>
              </a:solidFill>
              <a:ln>
                <a:solidFill>
                  <a:schemeClr val="accent5"/>
                </a:solidFill>
              </a:ln>
            </c:spPr>
          </c:marker>
          <c:xVal>
            <c:strRef>
              <c:f>'Figure 4 - Australia'!$B$5:$D$5</c:f>
              <c:strCache>
                <c:ptCount val="2"/>
                <c:pt idx="1">
                  <c:v>Per cent change on 1990 levels</c:v>
                </c:pt>
              </c:strCache>
            </c:strRef>
          </c:xVal>
          <c:yVal>
            <c:numRef>
              <c:f>'Figure 4 - Australia'!$B$12:$D$12</c:f>
              <c:numCache>
                <c:formatCode>0%</c:formatCode>
                <c:ptCount val="3"/>
                <c:pt idx="1">
                  <c:v>0.192</c:v>
                </c:pt>
              </c:numCache>
            </c:numRef>
          </c:yVal>
          <c:smooth val="0"/>
        </c:ser>
        <c:ser>
          <c:idx val="1"/>
          <c:order val="3"/>
          <c:tx>
            <c:strRef>
              <c:f>'Figure 4 - Australia'!$A$13</c:f>
              <c:strCache>
                <c:ptCount val="1"/>
                <c:pt idx="0">
                  <c:v>Historical responsibility</c:v>
                </c:pt>
              </c:strCache>
            </c:strRef>
          </c:tx>
          <c:spPr>
            <a:ln w="28575">
              <a:noFill/>
            </a:ln>
          </c:spPr>
          <c:marker>
            <c:symbol val="square"/>
            <c:size val="10"/>
            <c:spPr>
              <a:solidFill>
                <a:schemeClr val="accent3"/>
              </a:solidFill>
              <a:ln>
                <a:solidFill>
                  <a:schemeClr val="accent3"/>
                </a:solidFill>
              </a:ln>
            </c:spPr>
          </c:marker>
          <c:xVal>
            <c:strRef>
              <c:f>'Figure 4 - Australia'!$B$5:$D$5</c:f>
              <c:strCache>
                <c:ptCount val="2"/>
                <c:pt idx="1">
                  <c:v>Per cent change on 1990 levels</c:v>
                </c:pt>
              </c:strCache>
            </c:strRef>
          </c:xVal>
          <c:yVal>
            <c:numRef>
              <c:f>'Figure 4 - Australia'!$B$13:$D$13</c:f>
              <c:numCache>
                <c:formatCode>0%</c:formatCode>
                <c:ptCount val="3"/>
                <c:pt idx="1">
                  <c:v>-0.05</c:v>
                </c:pt>
              </c:numCache>
            </c:numRef>
          </c:yVal>
          <c:smooth val="0"/>
        </c:ser>
        <c:ser>
          <c:idx val="4"/>
          <c:order val="4"/>
          <c:tx>
            <c:strRef>
              <c:f>'Figure 4 - Australia'!$A$14</c:f>
              <c:strCache>
                <c:ptCount val="1"/>
                <c:pt idx="0">
                  <c:v>Equal reduction from business as usual</c:v>
                </c:pt>
              </c:strCache>
            </c:strRef>
          </c:tx>
          <c:spPr>
            <a:ln w="28575">
              <a:noFill/>
            </a:ln>
          </c:spPr>
          <c:marker>
            <c:symbol val="triangle"/>
            <c:size val="10"/>
            <c:spPr>
              <a:solidFill>
                <a:schemeClr val="accent6"/>
              </a:solidFill>
              <a:ln>
                <a:solidFill>
                  <a:schemeClr val="accent6"/>
                </a:solidFill>
              </a:ln>
            </c:spPr>
          </c:marker>
          <c:xVal>
            <c:strRef>
              <c:f>'Figure 4 - Australia'!$B$5:$C$5</c:f>
              <c:strCache>
                <c:ptCount val="2"/>
                <c:pt idx="1">
                  <c:v>Per cent change on 1990 levels</c:v>
                </c:pt>
              </c:strCache>
            </c:strRef>
          </c:xVal>
          <c:yVal>
            <c:numRef>
              <c:f>'Figure 4 - Australia'!$B$14:$D$14</c:f>
              <c:numCache>
                <c:formatCode>0%</c:formatCode>
                <c:ptCount val="3"/>
                <c:pt idx="1">
                  <c:v>-7.2999999999999995E-2</c:v>
                </c:pt>
              </c:numCache>
            </c:numRef>
          </c:yVal>
          <c:smooth val="0"/>
        </c:ser>
        <c:dLbls>
          <c:showLegendKey val="0"/>
          <c:showVal val="0"/>
          <c:showCatName val="0"/>
          <c:showSerName val="0"/>
          <c:showPercent val="0"/>
          <c:showBubbleSize val="0"/>
        </c:dLbls>
        <c:axId val="87731200"/>
        <c:axId val="87741568"/>
      </c:scatterChart>
      <c:catAx>
        <c:axId val="87731200"/>
        <c:scaling>
          <c:orientation val="minMax"/>
        </c:scaling>
        <c:delete val="0"/>
        <c:axPos val="b"/>
        <c:numFmt formatCode="m/d/yyyy" sourceLinked="1"/>
        <c:majorTickMark val="none"/>
        <c:minorTickMark val="none"/>
        <c:tickLblPos val="none"/>
        <c:spPr>
          <a:noFill/>
        </c:spPr>
        <c:txPr>
          <a:bodyPr/>
          <a:lstStyle/>
          <a:p>
            <a:pPr>
              <a:defRPr>
                <a:solidFill>
                  <a:schemeClr val="bg1"/>
                </a:solidFill>
              </a:defRPr>
            </a:pPr>
            <a:endParaRPr lang="en-US"/>
          </a:p>
        </c:txPr>
        <c:crossAx val="87741568"/>
        <c:crosses val="autoZero"/>
        <c:auto val="1"/>
        <c:lblAlgn val="ctr"/>
        <c:lblOffset val="100"/>
        <c:tickLblSkip val="2"/>
        <c:noMultiLvlLbl val="0"/>
      </c:catAx>
      <c:valAx>
        <c:axId val="87741568"/>
        <c:scaling>
          <c:orientation val="minMax"/>
        </c:scaling>
        <c:delete val="0"/>
        <c:axPos val="l"/>
        <c:title>
          <c:tx>
            <c:rich>
              <a:bodyPr rot="-5400000" vert="horz"/>
              <a:lstStyle/>
              <a:p>
                <a:pPr>
                  <a:defRPr sz="1100"/>
                </a:pPr>
                <a:r>
                  <a:rPr lang="en-US" sz="1100"/>
                  <a:t>New Zealand's</a:t>
                </a:r>
                <a:r>
                  <a:rPr lang="en-US" sz="1100" baseline="0"/>
                  <a:t> target level by 2030</a:t>
                </a:r>
                <a:endParaRPr lang="en-US" sz="1100"/>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87731200"/>
        <c:crosses val="autoZero"/>
        <c:crossBetween val="between"/>
      </c:valAx>
    </c:plotArea>
    <c:legend>
      <c:legendPos val="r"/>
      <c:legendEntry>
        <c:idx val="0"/>
        <c:delete val="1"/>
      </c:legendEntry>
      <c:legendEntry>
        <c:idx val="2"/>
        <c:delete val="1"/>
      </c:legendEntry>
      <c:layout>
        <c:manualLayout>
          <c:xMode val="edge"/>
          <c:yMode val="edge"/>
          <c:x val="0.6071917435751949"/>
          <c:y val="7.6472043631047981E-2"/>
          <c:w val="0.37417622453401128"/>
          <c:h val="0.80826393165186861"/>
        </c:manualLayout>
      </c:layout>
      <c:overlay val="0"/>
      <c:spPr>
        <a:ln>
          <a:noFill/>
        </a:ln>
      </c:spPr>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38749998856"/>
          <c:y val="5.0024253575720684E-2"/>
          <c:w val="0.48470759139199909"/>
          <c:h val="0.93101759588968547"/>
        </c:manualLayout>
      </c:layout>
      <c:barChart>
        <c:barDir val="col"/>
        <c:grouping val="stacked"/>
        <c:varyColors val="0"/>
        <c:ser>
          <c:idx val="2"/>
          <c:order val="0"/>
          <c:tx>
            <c:strRef>
              <c:f>'Figure 5 - Canada'!$A$9</c:f>
              <c:strCache>
                <c:ptCount val="1"/>
                <c:pt idx="0">
                  <c:v>Equal cost - chart blank</c:v>
                </c:pt>
              </c:strCache>
            </c:strRef>
          </c:tx>
          <c:spPr>
            <a:ln w="28575">
              <a:noFill/>
            </a:ln>
          </c:spPr>
          <c:invertIfNegative val="0"/>
          <c:dPt>
            <c:idx val="1"/>
            <c:invertIfNegative val="0"/>
            <c:bubble3D val="0"/>
            <c:spPr>
              <a:noFill/>
              <a:ln w="28575">
                <a:noFill/>
              </a:ln>
            </c:spPr>
          </c:dPt>
          <c:cat>
            <c:strRef>
              <c:f>'Figure 5 - Canada'!$B$5:$D$5</c:f>
              <c:strCache>
                <c:ptCount val="2"/>
                <c:pt idx="1">
                  <c:v>Per cent change on 1990 levels</c:v>
                </c:pt>
              </c:strCache>
            </c:strRef>
          </c:cat>
          <c:val>
            <c:numRef>
              <c:f>'Figure 5 - Canada'!$B$9:$D$9</c:f>
              <c:numCache>
                <c:formatCode>0%</c:formatCode>
                <c:ptCount val="3"/>
                <c:pt idx="1">
                  <c:v>0.11</c:v>
                </c:pt>
              </c:numCache>
            </c:numRef>
          </c:val>
        </c:ser>
        <c:ser>
          <c:idx val="3"/>
          <c:order val="1"/>
          <c:tx>
            <c:v>Equal cost range</c:v>
          </c:tx>
          <c:spPr>
            <a:solidFill>
              <a:srgbClr val="7030A0">
                <a:alpha val="30000"/>
              </a:srgbClr>
            </a:solidFill>
            <a:ln w="28575">
              <a:noFill/>
            </a:ln>
          </c:spPr>
          <c:invertIfNegative val="0"/>
          <c:cat>
            <c:strRef>
              <c:f>'Figure 5 - Canada'!$B$5:$D$5</c:f>
              <c:strCache>
                <c:ptCount val="2"/>
                <c:pt idx="1">
                  <c:v>Per cent change on 1990 levels</c:v>
                </c:pt>
              </c:strCache>
            </c:strRef>
          </c:cat>
          <c:val>
            <c:numRef>
              <c:f>'Figure 5 - Canada'!$B$10:$D$10</c:f>
              <c:numCache>
                <c:formatCode>0%</c:formatCode>
                <c:ptCount val="3"/>
                <c:pt idx="1">
                  <c:v>2.0000000000000004E-2</c:v>
                </c:pt>
              </c:numCache>
            </c:numRef>
          </c:val>
        </c:ser>
        <c:ser>
          <c:idx val="5"/>
          <c:order val="5"/>
          <c:tx>
            <c:strRef>
              <c:f>'Figure 5 - Canada'!$A$11</c:f>
              <c:strCache>
                <c:ptCount val="1"/>
                <c:pt idx="0">
                  <c:v>Equal cost - chart negative value</c:v>
                </c:pt>
              </c:strCache>
            </c:strRef>
          </c:tx>
          <c:spPr>
            <a:solidFill>
              <a:srgbClr val="7030A0">
                <a:alpha val="30000"/>
              </a:srgbClr>
            </a:solidFill>
            <a:ln w="28575">
              <a:noFill/>
            </a:ln>
          </c:spPr>
          <c:invertIfNegative val="0"/>
          <c:cat>
            <c:strRef>
              <c:f>'Figure 5 - Canada'!$B$5:$D$5</c:f>
              <c:strCache>
                <c:ptCount val="2"/>
                <c:pt idx="1">
                  <c:v>Per cent change on 1990 levels</c:v>
                </c:pt>
              </c:strCache>
            </c:strRef>
          </c:cat>
          <c:val>
            <c:numRef>
              <c:f>'Figure 5 - Canada'!$B$11:$D$11</c:f>
              <c:numCache>
                <c:formatCode>0%</c:formatCode>
                <c:ptCount val="3"/>
                <c:pt idx="1">
                  <c:v>0</c:v>
                </c:pt>
              </c:numCache>
            </c:numRef>
          </c:val>
        </c:ser>
        <c:dLbls>
          <c:showLegendKey val="0"/>
          <c:showVal val="0"/>
          <c:showCatName val="0"/>
          <c:showSerName val="0"/>
          <c:showPercent val="0"/>
          <c:showBubbleSize val="0"/>
        </c:dLbls>
        <c:gapWidth val="150"/>
        <c:overlap val="100"/>
        <c:axId val="88926464"/>
        <c:axId val="88936832"/>
      </c:barChart>
      <c:lineChart>
        <c:grouping val="standard"/>
        <c:varyColors val="0"/>
        <c:ser>
          <c:idx val="6"/>
          <c:order val="6"/>
          <c:tx>
            <c:strRef>
              <c:f>'Figure 5 - Canada'!$A$15</c:f>
              <c:strCache>
                <c:ptCount val="1"/>
                <c:pt idx="0">
                  <c:v>New Zealand 2030 INDC</c:v>
                </c:pt>
              </c:strCache>
            </c:strRef>
          </c:tx>
          <c:spPr>
            <a:ln>
              <a:solidFill>
                <a:schemeClr val="tx1"/>
              </a:solidFill>
              <a:prstDash val="dash"/>
            </a:ln>
          </c:spPr>
          <c:marker>
            <c:symbol val="none"/>
          </c:marker>
          <c:cat>
            <c:strRef>
              <c:f>'Figure 5 - Canada'!$B$5:$D$5</c:f>
              <c:strCache>
                <c:ptCount val="2"/>
                <c:pt idx="1">
                  <c:v>Per cent change on 1990 levels</c:v>
                </c:pt>
              </c:strCache>
            </c:strRef>
          </c:cat>
          <c:val>
            <c:numRef>
              <c:f>'Figure 5 - Canada'!$B$15:$D$15</c:f>
              <c:numCache>
                <c:formatCode>0%</c:formatCode>
                <c:ptCount val="3"/>
                <c:pt idx="0">
                  <c:v>-0.11201750251657094</c:v>
                </c:pt>
                <c:pt idx="1">
                  <c:v>-0.11201750251657094</c:v>
                </c:pt>
                <c:pt idx="2">
                  <c:v>-0.11201750251657094</c:v>
                </c:pt>
              </c:numCache>
            </c:numRef>
          </c:val>
          <c:smooth val="0"/>
        </c:ser>
        <c:dLbls>
          <c:showLegendKey val="0"/>
          <c:showVal val="0"/>
          <c:showCatName val="0"/>
          <c:showSerName val="0"/>
          <c:showPercent val="0"/>
          <c:showBubbleSize val="0"/>
        </c:dLbls>
        <c:marker val="1"/>
        <c:smooth val="0"/>
        <c:axId val="88926464"/>
        <c:axId val="88936832"/>
      </c:lineChart>
      <c:scatterChart>
        <c:scatterStyle val="lineMarker"/>
        <c:varyColors val="0"/>
        <c:ser>
          <c:idx val="0"/>
          <c:order val="2"/>
          <c:tx>
            <c:strRef>
              <c:f>'Figure 5 - Canada'!$A$12</c:f>
              <c:strCache>
                <c:ptCount val="1"/>
                <c:pt idx="0">
                  <c:v>Equal emissions per-person in 2050</c:v>
                </c:pt>
              </c:strCache>
            </c:strRef>
          </c:tx>
          <c:spPr>
            <a:ln w="28575">
              <a:noFill/>
            </a:ln>
          </c:spPr>
          <c:marker>
            <c:symbol val="circle"/>
            <c:size val="10"/>
            <c:spPr>
              <a:solidFill>
                <a:schemeClr val="accent5"/>
              </a:solidFill>
              <a:ln>
                <a:solidFill>
                  <a:schemeClr val="accent5"/>
                </a:solidFill>
              </a:ln>
            </c:spPr>
          </c:marker>
          <c:xVal>
            <c:strRef>
              <c:f>'Figure 5 - Canada'!$B$5:$D$5</c:f>
              <c:strCache>
                <c:ptCount val="2"/>
                <c:pt idx="1">
                  <c:v>Per cent change on 1990 levels</c:v>
                </c:pt>
              </c:strCache>
            </c:strRef>
          </c:xVal>
          <c:yVal>
            <c:numRef>
              <c:f>'Figure 5 - Canada'!$B$12:$D$12</c:f>
              <c:numCache>
                <c:formatCode>0%</c:formatCode>
                <c:ptCount val="3"/>
                <c:pt idx="1">
                  <c:v>7.3000000000000001E-3</c:v>
                </c:pt>
              </c:numCache>
            </c:numRef>
          </c:yVal>
          <c:smooth val="0"/>
        </c:ser>
        <c:ser>
          <c:idx val="1"/>
          <c:order val="3"/>
          <c:tx>
            <c:strRef>
              <c:f>'Figure 5 - Canada'!$A$13</c:f>
              <c:strCache>
                <c:ptCount val="1"/>
                <c:pt idx="0">
                  <c:v>Historical responsibility</c:v>
                </c:pt>
              </c:strCache>
            </c:strRef>
          </c:tx>
          <c:spPr>
            <a:ln w="28575">
              <a:noFill/>
            </a:ln>
          </c:spPr>
          <c:marker>
            <c:symbol val="square"/>
            <c:size val="10"/>
            <c:spPr>
              <a:solidFill>
                <a:schemeClr val="accent3"/>
              </a:solidFill>
              <a:ln>
                <a:solidFill>
                  <a:schemeClr val="accent3"/>
                </a:solidFill>
              </a:ln>
            </c:spPr>
          </c:marker>
          <c:xVal>
            <c:strRef>
              <c:f>'Figure 5 - Canada'!$B$5:$D$5</c:f>
              <c:strCache>
                <c:ptCount val="2"/>
                <c:pt idx="1">
                  <c:v>Per cent change on 1990 levels</c:v>
                </c:pt>
              </c:strCache>
            </c:strRef>
          </c:xVal>
          <c:yVal>
            <c:numRef>
              <c:f>'Figure 5 - Canada'!$B$13:$D$13</c:f>
              <c:numCache>
                <c:formatCode>0%</c:formatCode>
                <c:ptCount val="3"/>
                <c:pt idx="1">
                  <c:v>8.6999999999999994E-3</c:v>
                </c:pt>
              </c:numCache>
            </c:numRef>
          </c:yVal>
          <c:smooth val="0"/>
        </c:ser>
        <c:ser>
          <c:idx val="4"/>
          <c:order val="4"/>
          <c:tx>
            <c:strRef>
              <c:f>'Figure 5 - Canada'!$A$14</c:f>
              <c:strCache>
                <c:ptCount val="1"/>
                <c:pt idx="0">
                  <c:v>Equal reduction from business as usual</c:v>
                </c:pt>
              </c:strCache>
            </c:strRef>
          </c:tx>
          <c:spPr>
            <a:ln w="28575">
              <a:noFill/>
            </a:ln>
          </c:spPr>
          <c:marker>
            <c:symbol val="triangle"/>
            <c:size val="10"/>
            <c:spPr>
              <a:solidFill>
                <a:schemeClr val="accent6"/>
              </a:solidFill>
              <a:ln>
                <a:solidFill>
                  <a:schemeClr val="accent6"/>
                </a:solidFill>
              </a:ln>
            </c:spPr>
          </c:marker>
          <c:xVal>
            <c:strRef>
              <c:f>'Figure 5 - Canada'!$B$5:$C$5</c:f>
              <c:strCache>
                <c:ptCount val="2"/>
                <c:pt idx="1">
                  <c:v>Per cent change on 1990 levels</c:v>
                </c:pt>
              </c:strCache>
            </c:strRef>
          </c:xVal>
          <c:yVal>
            <c:numRef>
              <c:f>'Figure 5 - Canada'!$B$14:$D$14</c:f>
              <c:numCache>
                <c:formatCode>0%</c:formatCode>
                <c:ptCount val="3"/>
                <c:pt idx="1">
                  <c:v>-0.01</c:v>
                </c:pt>
              </c:numCache>
            </c:numRef>
          </c:yVal>
          <c:smooth val="0"/>
        </c:ser>
        <c:dLbls>
          <c:showLegendKey val="0"/>
          <c:showVal val="0"/>
          <c:showCatName val="0"/>
          <c:showSerName val="0"/>
          <c:showPercent val="0"/>
          <c:showBubbleSize val="0"/>
        </c:dLbls>
        <c:axId val="88926464"/>
        <c:axId val="88936832"/>
      </c:scatterChart>
      <c:catAx>
        <c:axId val="88926464"/>
        <c:scaling>
          <c:orientation val="minMax"/>
        </c:scaling>
        <c:delete val="0"/>
        <c:axPos val="b"/>
        <c:numFmt formatCode="m/d/yyyy" sourceLinked="1"/>
        <c:majorTickMark val="none"/>
        <c:minorTickMark val="none"/>
        <c:tickLblPos val="none"/>
        <c:spPr>
          <a:noFill/>
        </c:spPr>
        <c:txPr>
          <a:bodyPr/>
          <a:lstStyle/>
          <a:p>
            <a:pPr>
              <a:defRPr>
                <a:solidFill>
                  <a:schemeClr val="bg1"/>
                </a:solidFill>
              </a:defRPr>
            </a:pPr>
            <a:endParaRPr lang="en-US"/>
          </a:p>
        </c:txPr>
        <c:crossAx val="88936832"/>
        <c:crosses val="autoZero"/>
        <c:auto val="1"/>
        <c:lblAlgn val="ctr"/>
        <c:lblOffset val="100"/>
        <c:tickLblSkip val="2"/>
        <c:noMultiLvlLbl val="0"/>
      </c:catAx>
      <c:valAx>
        <c:axId val="88936832"/>
        <c:scaling>
          <c:orientation val="minMax"/>
        </c:scaling>
        <c:delete val="0"/>
        <c:axPos val="l"/>
        <c:title>
          <c:tx>
            <c:rich>
              <a:bodyPr rot="-5400000" vert="horz"/>
              <a:lstStyle/>
              <a:p>
                <a:pPr>
                  <a:defRPr sz="1100"/>
                </a:pPr>
                <a:r>
                  <a:rPr lang="en-US" sz="1100"/>
                  <a:t>New Zealand's</a:t>
                </a:r>
                <a:r>
                  <a:rPr lang="en-US" sz="1100" baseline="0"/>
                  <a:t> target level by 2030</a:t>
                </a:r>
                <a:endParaRPr lang="en-US" sz="1100"/>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88926464"/>
        <c:crosses val="autoZero"/>
        <c:crossBetween val="between"/>
      </c:valAx>
    </c:plotArea>
    <c:legend>
      <c:legendPos val="r"/>
      <c:legendEntry>
        <c:idx val="0"/>
        <c:delete val="1"/>
      </c:legendEntry>
      <c:legendEntry>
        <c:idx val="2"/>
        <c:delete val="1"/>
      </c:legendEntry>
      <c:layout>
        <c:manualLayout>
          <c:xMode val="edge"/>
          <c:yMode val="edge"/>
          <c:x val="0.6071917435751949"/>
          <c:y val="7.6472043631047981E-2"/>
          <c:w val="0.37417622453401128"/>
          <c:h val="0.80826393165186861"/>
        </c:manualLayout>
      </c:layout>
      <c:overlay val="0"/>
      <c:spPr>
        <a:ln>
          <a:noFill/>
        </a:ln>
      </c:spPr>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38749998856"/>
          <c:y val="5.0024253575720684E-2"/>
          <c:w val="0.48470759139199909"/>
          <c:h val="0.93101759588968547"/>
        </c:manualLayout>
      </c:layout>
      <c:barChart>
        <c:barDir val="col"/>
        <c:grouping val="stacked"/>
        <c:varyColors val="0"/>
        <c:ser>
          <c:idx val="2"/>
          <c:order val="0"/>
          <c:tx>
            <c:strRef>
              <c:f>'Figure 6 - Japan'!$A$9</c:f>
              <c:strCache>
                <c:ptCount val="1"/>
                <c:pt idx="0">
                  <c:v>Equal cost - chart blank</c:v>
                </c:pt>
              </c:strCache>
            </c:strRef>
          </c:tx>
          <c:spPr>
            <a:ln w="28575">
              <a:noFill/>
            </a:ln>
          </c:spPr>
          <c:invertIfNegative val="0"/>
          <c:dPt>
            <c:idx val="1"/>
            <c:invertIfNegative val="0"/>
            <c:bubble3D val="0"/>
            <c:spPr>
              <a:noFill/>
              <a:ln w="28575">
                <a:noFill/>
              </a:ln>
            </c:spPr>
          </c:dPt>
          <c:cat>
            <c:strRef>
              <c:f>'Figure 6 - Japan'!$B$5:$D$5</c:f>
              <c:strCache>
                <c:ptCount val="2"/>
                <c:pt idx="1">
                  <c:v>Per cent change on 1990 levels</c:v>
                </c:pt>
              </c:strCache>
            </c:strRef>
          </c:cat>
          <c:val>
            <c:numRef>
              <c:f>'Figure 6 - Japan'!$B$9:$D$9</c:f>
              <c:numCache>
                <c:formatCode>0%</c:formatCode>
                <c:ptCount val="3"/>
                <c:pt idx="1">
                  <c:v>0.15</c:v>
                </c:pt>
              </c:numCache>
            </c:numRef>
          </c:val>
        </c:ser>
        <c:ser>
          <c:idx val="3"/>
          <c:order val="1"/>
          <c:tx>
            <c:v>Equal cost range</c:v>
          </c:tx>
          <c:spPr>
            <a:solidFill>
              <a:srgbClr val="7030A0">
                <a:alpha val="30000"/>
              </a:srgbClr>
            </a:solidFill>
            <a:ln w="28575">
              <a:noFill/>
            </a:ln>
          </c:spPr>
          <c:invertIfNegative val="0"/>
          <c:cat>
            <c:strRef>
              <c:f>'Figure 6 - Japan'!$B$5:$D$5</c:f>
              <c:strCache>
                <c:ptCount val="2"/>
                <c:pt idx="1">
                  <c:v>Per cent change on 1990 levels</c:v>
                </c:pt>
              </c:strCache>
            </c:strRef>
          </c:cat>
          <c:val>
            <c:numRef>
              <c:f>'Figure 6 - Japan'!$B$10:$D$10</c:f>
              <c:numCache>
                <c:formatCode>0%</c:formatCode>
                <c:ptCount val="3"/>
                <c:pt idx="1">
                  <c:v>8.0000000000000016E-2</c:v>
                </c:pt>
              </c:numCache>
            </c:numRef>
          </c:val>
        </c:ser>
        <c:ser>
          <c:idx val="5"/>
          <c:order val="5"/>
          <c:tx>
            <c:strRef>
              <c:f>'Figure 6 - Japan'!$A$11</c:f>
              <c:strCache>
                <c:ptCount val="1"/>
                <c:pt idx="0">
                  <c:v>Equal cost - chart negative value</c:v>
                </c:pt>
              </c:strCache>
            </c:strRef>
          </c:tx>
          <c:spPr>
            <a:solidFill>
              <a:srgbClr val="7030A0">
                <a:alpha val="30000"/>
              </a:srgbClr>
            </a:solidFill>
            <a:ln w="28575">
              <a:noFill/>
            </a:ln>
          </c:spPr>
          <c:invertIfNegative val="0"/>
          <c:cat>
            <c:strRef>
              <c:f>'Figure 6 - Japan'!$B$5:$D$5</c:f>
              <c:strCache>
                <c:ptCount val="2"/>
                <c:pt idx="1">
                  <c:v>Per cent change on 1990 levels</c:v>
                </c:pt>
              </c:strCache>
            </c:strRef>
          </c:cat>
          <c:val>
            <c:numRef>
              <c:f>'Figure 6 - Japan'!$B$11:$D$11</c:f>
              <c:numCache>
                <c:formatCode>0%</c:formatCode>
                <c:ptCount val="3"/>
                <c:pt idx="1">
                  <c:v>0</c:v>
                </c:pt>
              </c:numCache>
            </c:numRef>
          </c:val>
        </c:ser>
        <c:dLbls>
          <c:showLegendKey val="0"/>
          <c:showVal val="0"/>
          <c:showCatName val="0"/>
          <c:showSerName val="0"/>
          <c:showPercent val="0"/>
          <c:showBubbleSize val="0"/>
        </c:dLbls>
        <c:gapWidth val="150"/>
        <c:overlap val="100"/>
        <c:axId val="89030656"/>
        <c:axId val="89032576"/>
      </c:barChart>
      <c:lineChart>
        <c:grouping val="standard"/>
        <c:varyColors val="0"/>
        <c:ser>
          <c:idx val="6"/>
          <c:order val="6"/>
          <c:tx>
            <c:strRef>
              <c:f>'Figure 6 - Japan'!$A$15</c:f>
              <c:strCache>
                <c:ptCount val="1"/>
                <c:pt idx="0">
                  <c:v>New Zealand 2030 INDC</c:v>
                </c:pt>
              </c:strCache>
            </c:strRef>
          </c:tx>
          <c:spPr>
            <a:ln>
              <a:solidFill>
                <a:schemeClr val="tx1"/>
              </a:solidFill>
              <a:prstDash val="dash"/>
            </a:ln>
          </c:spPr>
          <c:marker>
            <c:symbol val="none"/>
          </c:marker>
          <c:cat>
            <c:strRef>
              <c:f>'Figure 6 - Japan'!$B$5:$D$5</c:f>
              <c:strCache>
                <c:ptCount val="2"/>
                <c:pt idx="1">
                  <c:v>Per cent change on 1990 levels</c:v>
                </c:pt>
              </c:strCache>
            </c:strRef>
          </c:cat>
          <c:val>
            <c:numRef>
              <c:f>'Figure 6 - Japan'!$B$15:$D$15</c:f>
              <c:numCache>
                <c:formatCode>0%</c:formatCode>
                <c:ptCount val="3"/>
                <c:pt idx="0">
                  <c:v>-0.11201750251657094</c:v>
                </c:pt>
                <c:pt idx="1">
                  <c:v>-0.11201750251657094</c:v>
                </c:pt>
                <c:pt idx="2">
                  <c:v>-0.11201750251657094</c:v>
                </c:pt>
              </c:numCache>
            </c:numRef>
          </c:val>
          <c:smooth val="0"/>
        </c:ser>
        <c:dLbls>
          <c:showLegendKey val="0"/>
          <c:showVal val="0"/>
          <c:showCatName val="0"/>
          <c:showSerName val="0"/>
          <c:showPercent val="0"/>
          <c:showBubbleSize val="0"/>
        </c:dLbls>
        <c:marker val="1"/>
        <c:smooth val="0"/>
        <c:axId val="89030656"/>
        <c:axId val="89032576"/>
      </c:lineChart>
      <c:scatterChart>
        <c:scatterStyle val="lineMarker"/>
        <c:varyColors val="0"/>
        <c:ser>
          <c:idx val="0"/>
          <c:order val="2"/>
          <c:tx>
            <c:strRef>
              <c:f>'Figure 6 - Japan'!$A$12</c:f>
              <c:strCache>
                <c:ptCount val="1"/>
                <c:pt idx="0">
                  <c:v>Equal emissions per-person in 2050</c:v>
                </c:pt>
              </c:strCache>
            </c:strRef>
          </c:tx>
          <c:spPr>
            <a:ln w="28575">
              <a:noFill/>
            </a:ln>
          </c:spPr>
          <c:marker>
            <c:symbol val="circle"/>
            <c:size val="10"/>
            <c:spPr>
              <a:solidFill>
                <a:schemeClr val="accent5"/>
              </a:solidFill>
              <a:ln>
                <a:solidFill>
                  <a:schemeClr val="accent5"/>
                </a:solidFill>
              </a:ln>
            </c:spPr>
          </c:marker>
          <c:xVal>
            <c:strRef>
              <c:f>'Figure 6 - Japan'!$B$5:$D$5</c:f>
              <c:strCache>
                <c:ptCount val="2"/>
                <c:pt idx="1">
                  <c:v>Per cent change on 1990 levels</c:v>
                </c:pt>
              </c:strCache>
            </c:strRef>
          </c:xVal>
          <c:yVal>
            <c:numRef>
              <c:f>'Figure 6 - Japan'!$B$12:$D$12</c:f>
              <c:numCache>
                <c:formatCode>0%</c:formatCode>
                <c:ptCount val="3"/>
                <c:pt idx="1">
                  <c:v>-4.1000000000000002E-2</c:v>
                </c:pt>
              </c:numCache>
            </c:numRef>
          </c:yVal>
          <c:smooth val="0"/>
        </c:ser>
        <c:ser>
          <c:idx val="1"/>
          <c:order val="3"/>
          <c:tx>
            <c:strRef>
              <c:f>'Figure 6 - Japan'!$A$13</c:f>
              <c:strCache>
                <c:ptCount val="1"/>
                <c:pt idx="0">
                  <c:v>Historical responsibility</c:v>
                </c:pt>
              </c:strCache>
            </c:strRef>
          </c:tx>
          <c:spPr>
            <a:ln w="28575">
              <a:noFill/>
            </a:ln>
          </c:spPr>
          <c:marker>
            <c:symbol val="square"/>
            <c:size val="10"/>
            <c:spPr>
              <a:solidFill>
                <a:schemeClr val="accent3"/>
              </a:solidFill>
              <a:ln>
                <a:solidFill>
                  <a:schemeClr val="accent3"/>
                </a:solidFill>
              </a:ln>
            </c:spPr>
          </c:marker>
          <c:xVal>
            <c:strRef>
              <c:f>'Figure 6 - Japan'!$B$5:$D$5</c:f>
              <c:strCache>
                <c:ptCount val="2"/>
                <c:pt idx="1">
                  <c:v>Per cent change on 1990 levels</c:v>
                </c:pt>
              </c:strCache>
            </c:strRef>
          </c:xVal>
          <c:yVal>
            <c:numRef>
              <c:f>'Figure 6 - Japan'!$B$13:$D$13</c:f>
              <c:numCache>
                <c:formatCode>0%</c:formatCode>
                <c:ptCount val="3"/>
                <c:pt idx="1">
                  <c:v>0.02</c:v>
                </c:pt>
              </c:numCache>
            </c:numRef>
          </c:yVal>
          <c:smooth val="0"/>
        </c:ser>
        <c:ser>
          <c:idx val="4"/>
          <c:order val="4"/>
          <c:tx>
            <c:strRef>
              <c:f>'Figure 6 - Japan'!$A$14</c:f>
              <c:strCache>
                <c:ptCount val="1"/>
                <c:pt idx="0">
                  <c:v>Equal reduction from business as usual</c:v>
                </c:pt>
              </c:strCache>
            </c:strRef>
          </c:tx>
          <c:spPr>
            <a:ln w="28575">
              <a:noFill/>
            </a:ln>
          </c:spPr>
          <c:marker>
            <c:symbol val="triangle"/>
            <c:size val="10"/>
            <c:spPr>
              <a:solidFill>
                <a:schemeClr val="accent6"/>
              </a:solidFill>
              <a:ln>
                <a:solidFill>
                  <a:schemeClr val="accent6"/>
                </a:solidFill>
              </a:ln>
            </c:spPr>
          </c:marker>
          <c:xVal>
            <c:strRef>
              <c:f>'Figure 6 - Japan'!$B$5:$C$5</c:f>
              <c:strCache>
                <c:ptCount val="2"/>
                <c:pt idx="1">
                  <c:v>Per cent change on 1990 levels</c:v>
                </c:pt>
              </c:strCache>
            </c:strRef>
          </c:xVal>
          <c:yVal>
            <c:numRef>
              <c:f>'Figure 6 - Japan'!$B$14:$D$14</c:f>
              <c:numCache>
                <c:formatCode>0%</c:formatCode>
                <c:ptCount val="3"/>
                <c:pt idx="1">
                  <c:v>0.02</c:v>
                </c:pt>
              </c:numCache>
            </c:numRef>
          </c:yVal>
          <c:smooth val="0"/>
        </c:ser>
        <c:dLbls>
          <c:showLegendKey val="0"/>
          <c:showVal val="0"/>
          <c:showCatName val="0"/>
          <c:showSerName val="0"/>
          <c:showPercent val="0"/>
          <c:showBubbleSize val="0"/>
        </c:dLbls>
        <c:axId val="89030656"/>
        <c:axId val="89032576"/>
      </c:scatterChart>
      <c:catAx>
        <c:axId val="89030656"/>
        <c:scaling>
          <c:orientation val="minMax"/>
        </c:scaling>
        <c:delete val="0"/>
        <c:axPos val="b"/>
        <c:numFmt formatCode="m/d/yyyy" sourceLinked="1"/>
        <c:majorTickMark val="none"/>
        <c:minorTickMark val="none"/>
        <c:tickLblPos val="none"/>
        <c:spPr>
          <a:noFill/>
        </c:spPr>
        <c:txPr>
          <a:bodyPr/>
          <a:lstStyle/>
          <a:p>
            <a:pPr>
              <a:defRPr>
                <a:solidFill>
                  <a:schemeClr val="bg1"/>
                </a:solidFill>
              </a:defRPr>
            </a:pPr>
            <a:endParaRPr lang="en-US"/>
          </a:p>
        </c:txPr>
        <c:crossAx val="89032576"/>
        <c:crosses val="autoZero"/>
        <c:auto val="1"/>
        <c:lblAlgn val="ctr"/>
        <c:lblOffset val="100"/>
        <c:tickLblSkip val="2"/>
        <c:noMultiLvlLbl val="0"/>
      </c:catAx>
      <c:valAx>
        <c:axId val="89032576"/>
        <c:scaling>
          <c:orientation val="minMax"/>
        </c:scaling>
        <c:delete val="0"/>
        <c:axPos val="l"/>
        <c:title>
          <c:tx>
            <c:rich>
              <a:bodyPr rot="-5400000" vert="horz"/>
              <a:lstStyle/>
              <a:p>
                <a:pPr>
                  <a:defRPr sz="1100"/>
                </a:pPr>
                <a:r>
                  <a:rPr lang="en-US" sz="1100"/>
                  <a:t>New Zealand's</a:t>
                </a:r>
                <a:r>
                  <a:rPr lang="en-US" sz="1100" baseline="0"/>
                  <a:t> target level by 2030</a:t>
                </a:r>
                <a:endParaRPr lang="en-US" sz="1100"/>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89030656"/>
        <c:crosses val="autoZero"/>
        <c:crossBetween val="between"/>
      </c:valAx>
    </c:plotArea>
    <c:legend>
      <c:legendPos val="r"/>
      <c:legendEntry>
        <c:idx val="0"/>
        <c:delete val="1"/>
      </c:legendEntry>
      <c:legendEntry>
        <c:idx val="2"/>
        <c:delete val="1"/>
      </c:legendEntry>
      <c:layout>
        <c:manualLayout>
          <c:xMode val="edge"/>
          <c:yMode val="edge"/>
          <c:x val="0.6071917435751949"/>
          <c:y val="7.6472043631047981E-2"/>
          <c:w val="0.37417622453401128"/>
          <c:h val="0.80826393165186861"/>
        </c:manualLayout>
      </c:layout>
      <c:overlay val="0"/>
      <c:spPr>
        <a:ln>
          <a:noFill/>
        </a:ln>
      </c:spPr>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38749998856"/>
          <c:y val="5.0024253575720684E-2"/>
          <c:w val="0.48470759139199909"/>
          <c:h val="0.93101759588968547"/>
        </c:manualLayout>
      </c:layout>
      <c:barChart>
        <c:barDir val="col"/>
        <c:grouping val="stacked"/>
        <c:varyColors val="0"/>
        <c:ser>
          <c:idx val="2"/>
          <c:order val="0"/>
          <c:tx>
            <c:strRef>
              <c:f>'Figure 7 - United Kingdom'!$A$9</c:f>
              <c:strCache>
                <c:ptCount val="1"/>
                <c:pt idx="0">
                  <c:v>Equal cost - chart blank</c:v>
                </c:pt>
              </c:strCache>
            </c:strRef>
          </c:tx>
          <c:spPr>
            <a:ln w="28575">
              <a:noFill/>
            </a:ln>
          </c:spPr>
          <c:invertIfNegative val="0"/>
          <c:dPt>
            <c:idx val="1"/>
            <c:invertIfNegative val="0"/>
            <c:bubble3D val="0"/>
            <c:spPr>
              <a:noFill/>
              <a:ln w="28575">
                <a:noFill/>
              </a:ln>
            </c:spPr>
          </c:dPt>
          <c:cat>
            <c:strRef>
              <c:f>'Figure 7 - United Kingdom'!$B$5:$D$5</c:f>
              <c:strCache>
                <c:ptCount val="2"/>
                <c:pt idx="1">
                  <c:v>Per cent change on 1990 levels</c:v>
                </c:pt>
              </c:strCache>
            </c:strRef>
          </c:cat>
          <c:val>
            <c:numRef>
              <c:f>'Figure 7 - United Kingdom'!$B$9:$D$9</c:f>
              <c:numCache>
                <c:formatCode>0%</c:formatCode>
                <c:ptCount val="3"/>
                <c:pt idx="1">
                  <c:v>0</c:v>
                </c:pt>
              </c:numCache>
            </c:numRef>
          </c:val>
        </c:ser>
        <c:ser>
          <c:idx val="3"/>
          <c:order val="1"/>
          <c:tx>
            <c:v>Equal cost range</c:v>
          </c:tx>
          <c:spPr>
            <a:solidFill>
              <a:srgbClr val="7030A0">
                <a:alpha val="30000"/>
              </a:srgbClr>
            </a:solidFill>
            <a:ln w="28575">
              <a:noFill/>
            </a:ln>
          </c:spPr>
          <c:invertIfNegative val="0"/>
          <c:cat>
            <c:strRef>
              <c:f>'Figure 7 - United Kingdom'!$B$5:$D$5</c:f>
              <c:strCache>
                <c:ptCount val="2"/>
                <c:pt idx="1">
                  <c:v>Per cent change on 1990 levels</c:v>
                </c:pt>
              </c:strCache>
            </c:strRef>
          </c:cat>
          <c:val>
            <c:numRef>
              <c:f>'Figure 7 - United Kingdom'!$B$10:$D$10</c:f>
              <c:numCache>
                <c:formatCode>0%</c:formatCode>
                <c:ptCount val="3"/>
                <c:pt idx="1">
                  <c:v>0.08</c:v>
                </c:pt>
              </c:numCache>
            </c:numRef>
          </c:val>
        </c:ser>
        <c:ser>
          <c:idx val="5"/>
          <c:order val="5"/>
          <c:tx>
            <c:strRef>
              <c:f>'Figure 7 - United Kingdom'!$A$11</c:f>
              <c:strCache>
                <c:ptCount val="1"/>
                <c:pt idx="0">
                  <c:v>Equal cost - chart negative value</c:v>
                </c:pt>
              </c:strCache>
            </c:strRef>
          </c:tx>
          <c:spPr>
            <a:solidFill>
              <a:srgbClr val="7030A0">
                <a:alpha val="30000"/>
              </a:srgbClr>
            </a:solidFill>
            <a:ln w="28575">
              <a:noFill/>
            </a:ln>
          </c:spPr>
          <c:invertIfNegative val="0"/>
          <c:cat>
            <c:strRef>
              <c:f>'Figure 7 - United Kingdom'!$B$5:$D$5</c:f>
              <c:strCache>
                <c:ptCount val="2"/>
                <c:pt idx="1">
                  <c:v>Per cent change on 1990 levels</c:v>
                </c:pt>
              </c:strCache>
            </c:strRef>
          </c:cat>
          <c:val>
            <c:numRef>
              <c:f>'Figure 7 - United Kingdom'!$B$11:$D$11</c:f>
              <c:numCache>
                <c:formatCode>0%</c:formatCode>
                <c:ptCount val="3"/>
                <c:pt idx="1">
                  <c:v>-0.02</c:v>
                </c:pt>
              </c:numCache>
            </c:numRef>
          </c:val>
        </c:ser>
        <c:dLbls>
          <c:showLegendKey val="0"/>
          <c:showVal val="0"/>
          <c:showCatName val="0"/>
          <c:showSerName val="0"/>
          <c:showPercent val="0"/>
          <c:showBubbleSize val="0"/>
        </c:dLbls>
        <c:gapWidth val="150"/>
        <c:overlap val="100"/>
        <c:axId val="92313088"/>
        <c:axId val="92315008"/>
      </c:barChart>
      <c:lineChart>
        <c:grouping val="standard"/>
        <c:varyColors val="0"/>
        <c:ser>
          <c:idx val="6"/>
          <c:order val="6"/>
          <c:tx>
            <c:strRef>
              <c:f>'Figure 7 - United Kingdom'!$A$15</c:f>
              <c:strCache>
                <c:ptCount val="1"/>
                <c:pt idx="0">
                  <c:v>New Zealand 2030 INDC</c:v>
                </c:pt>
              </c:strCache>
            </c:strRef>
          </c:tx>
          <c:spPr>
            <a:ln>
              <a:solidFill>
                <a:schemeClr val="tx1"/>
              </a:solidFill>
              <a:prstDash val="dash"/>
            </a:ln>
          </c:spPr>
          <c:marker>
            <c:symbol val="none"/>
          </c:marker>
          <c:cat>
            <c:strRef>
              <c:f>'Figure 7 - United Kingdom'!$B$5:$D$5</c:f>
              <c:strCache>
                <c:ptCount val="2"/>
                <c:pt idx="1">
                  <c:v>Per cent change on 1990 levels</c:v>
                </c:pt>
              </c:strCache>
            </c:strRef>
          </c:cat>
          <c:val>
            <c:numRef>
              <c:f>'Figure 7 - United Kingdom'!$B$15:$D$15</c:f>
              <c:numCache>
                <c:formatCode>0%</c:formatCode>
                <c:ptCount val="3"/>
                <c:pt idx="0">
                  <c:v>-0.11201750251657094</c:v>
                </c:pt>
                <c:pt idx="1">
                  <c:v>-0.11201750251657094</c:v>
                </c:pt>
                <c:pt idx="2">
                  <c:v>-0.11201750251657094</c:v>
                </c:pt>
              </c:numCache>
            </c:numRef>
          </c:val>
          <c:smooth val="0"/>
        </c:ser>
        <c:dLbls>
          <c:showLegendKey val="0"/>
          <c:showVal val="0"/>
          <c:showCatName val="0"/>
          <c:showSerName val="0"/>
          <c:showPercent val="0"/>
          <c:showBubbleSize val="0"/>
        </c:dLbls>
        <c:marker val="1"/>
        <c:smooth val="0"/>
        <c:axId val="92313088"/>
        <c:axId val="92315008"/>
      </c:lineChart>
      <c:scatterChart>
        <c:scatterStyle val="lineMarker"/>
        <c:varyColors val="0"/>
        <c:ser>
          <c:idx val="0"/>
          <c:order val="2"/>
          <c:tx>
            <c:strRef>
              <c:f>'Figure 7 - United Kingdom'!$A$12</c:f>
              <c:strCache>
                <c:ptCount val="1"/>
                <c:pt idx="0">
                  <c:v>Equal emissions per-person in 2050</c:v>
                </c:pt>
              </c:strCache>
            </c:strRef>
          </c:tx>
          <c:spPr>
            <a:ln w="28575">
              <a:noFill/>
            </a:ln>
          </c:spPr>
          <c:marker>
            <c:symbol val="circle"/>
            <c:size val="10"/>
            <c:spPr>
              <a:solidFill>
                <a:schemeClr val="accent5"/>
              </a:solidFill>
              <a:ln>
                <a:solidFill>
                  <a:schemeClr val="accent5"/>
                </a:solidFill>
              </a:ln>
            </c:spPr>
          </c:marker>
          <c:xVal>
            <c:strRef>
              <c:f>'Figure 7 - United Kingdom'!$B$5:$D$5</c:f>
              <c:strCache>
                <c:ptCount val="2"/>
                <c:pt idx="1">
                  <c:v>Per cent change on 1990 levels</c:v>
                </c:pt>
              </c:strCache>
            </c:strRef>
          </c:xVal>
          <c:yVal>
            <c:numRef>
              <c:f>'Figure 7 - United Kingdom'!$B$12:$D$12</c:f>
              <c:numCache>
                <c:formatCode>0%</c:formatCode>
                <c:ptCount val="3"/>
                <c:pt idx="1">
                  <c:v>-0.39</c:v>
                </c:pt>
              </c:numCache>
            </c:numRef>
          </c:yVal>
          <c:smooth val="0"/>
        </c:ser>
        <c:ser>
          <c:idx val="1"/>
          <c:order val="3"/>
          <c:tx>
            <c:strRef>
              <c:f>'Figure 7 - United Kingdom'!$A$13</c:f>
              <c:strCache>
                <c:ptCount val="1"/>
                <c:pt idx="0">
                  <c:v>Historical responsibility</c:v>
                </c:pt>
              </c:strCache>
            </c:strRef>
          </c:tx>
          <c:spPr>
            <a:ln w="28575">
              <a:noFill/>
            </a:ln>
          </c:spPr>
          <c:marker>
            <c:symbol val="square"/>
            <c:size val="10"/>
            <c:spPr>
              <a:solidFill>
                <a:schemeClr val="accent3"/>
              </a:solidFill>
              <a:ln>
                <a:solidFill>
                  <a:schemeClr val="accent3"/>
                </a:solidFill>
              </a:ln>
            </c:spPr>
          </c:marker>
          <c:xVal>
            <c:strRef>
              <c:f>'Figure 7 - United Kingdom'!$B$5:$D$5</c:f>
              <c:strCache>
                <c:ptCount val="2"/>
                <c:pt idx="1">
                  <c:v>Per cent change on 1990 levels</c:v>
                </c:pt>
              </c:strCache>
            </c:strRef>
          </c:xVal>
          <c:yVal>
            <c:numRef>
              <c:f>'Figure 7 - United Kingdom'!$B$13:$D$13</c:f>
              <c:numCache>
                <c:formatCode>0%</c:formatCode>
                <c:ptCount val="3"/>
                <c:pt idx="1">
                  <c:v>-0.32</c:v>
                </c:pt>
              </c:numCache>
            </c:numRef>
          </c:yVal>
          <c:smooth val="0"/>
        </c:ser>
        <c:ser>
          <c:idx val="4"/>
          <c:order val="4"/>
          <c:tx>
            <c:strRef>
              <c:f>'Figure 7 - United Kingdom'!$A$14</c:f>
              <c:strCache>
                <c:ptCount val="1"/>
                <c:pt idx="0">
                  <c:v>Equal reduction from business as usual</c:v>
                </c:pt>
              </c:strCache>
            </c:strRef>
          </c:tx>
          <c:spPr>
            <a:ln w="28575">
              <a:noFill/>
            </a:ln>
          </c:spPr>
          <c:marker>
            <c:symbol val="triangle"/>
            <c:size val="10"/>
            <c:spPr>
              <a:solidFill>
                <a:schemeClr val="accent6"/>
              </a:solidFill>
              <a:ln>
                <a:solidFill>
                  <a:schemeClr val="accent6"/>
                </a:solidFill>
              </a:ln>
            </c:spPr>
          </c:marker>
          <c:xVal>
            <c:strRef>
              <c:f>'Figure 7 - United Kingdom'!$B$5:$C$5</c:f>
              <c:strCache>
                <c:ptCount val="2"/>
                <c:pt idx="1">
                  <c:v>Per cent change on 1990 levels</c:v>
                </c:pt>
              </c:strCache>
            </c:strRef>
          </c:xVal>
          <c:yVal>
            <c:numRef>
              <c:f>'Figure 7 - United Kingdom'!$B$14:$D$14</c:f>
              <c:numCache>
                <c:formatCode>0%</c:formatCode>
                <c:ptCount val="3"/>
                <c:pt idx="1">
                  <c:v>-0.4</c:v>
                </c:pt>
              </c:numCache>
            </c:numRef>
          </c:yVal>
          <c:smooth val="0"/>
        </c:ser>
        <c:dLbls>
          <c:showLegendKey val="0"/>
          <c:showVal val="0"/>
          <c:showCatName val="0"/>
          <c:showSerName val="0"/>
          <c:showPercent val="0"/>
          <c:showBubbleSize val="0"/>
        </c:dLbls>
        <c:axId val="92313088"/>
        <c:axId val="92315008"/>
      </c:scatterChart>
      <c:catAx>
        <c:axId val="92313088"/>
        <c:scaling>
          <c:orientation val="minMax"/>
        </c:scaling>
        <c:delete val="0"/>
        <c:axPos val="b"/>
        <c:numFmt formatCode="m/d/yyyy" sourceLinked="1"/>
        <c:majorTickMark val="none"/>
        <c:minorTickMark val="none"/>
        <c:tickLblPos val="none"/>
        <c:spPr>
          <a:noFill/>
        </c:spPr>
        <c:txPr>
          <a:bodyPr/>
          <a:lstStyle/>
          <a:p>
            <a:pPr>
              <a:defRPr>
                <a:solidFill>
                  <a:schemeClr val="bg1"/>
                </a:solidFill>
              </a:defRPr>
            </a:pPr>
            <a:endParaRPr lang="en-US"/>
          </a:p>
        </c:txPr>
        <c:crossAx val="92315008"/>
        <c:crosses val="autoZero"/>
        <c:auto val="1"/>
        <c:lblAlgn val="ctr"/>
        <c:lblOffset val="100"/>
        <c:tickLblSkip val="2"/>
        <c:noMultiLvlLbl val="0"/>
      </c:catAx>
      <c:valAx>
        <c:axId val="92315008"/>
        <c:scaling>
          <c:orientation val="minMax"/>
        </c:scaling>
        <c:delete val="0"/>
        <c:axPos val="l"/>
        <c:title>
          <c:tx>
            <c:rich>
              <a:bodyPr rot="-5400000" vert="horz"/>
              <a:lstStyle/>
              <a:p>
                <a:pPr>
                  <a:defRPr sz="1100"/>
                </a:pPr>
                <a:r>
                  <a:rPr lang="en-US" sz="1100"/>
                  <a:t>New Zealand's</a:t>
                </a:r>
                <a:r>
                  <a:rPr lang="en-US" sz="1100" baseline="0"/>
                  <a:t> target level by 2030</a:t>
                </a:r>
                <a:endParaRPr lang="en-US" sz="1100"/>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92313088"/>
        <c:crosses val="autoZero"/>
        <c:crossBetween val="between"/>
      </c:valAx>
    </c:plotArea>
    <c:legend>
      <c:legendPos val="r"/>
      <c:legendEntry>
        <c:idx val="0"/>
        <c:delete val="1"/>
      </c:legendEntry>
      <c:legendEntry>
        <c:idx val="2"/>
        <c:delete val="1"/>
      </c:legendEntry>
      <c:layout>
        <c:manualLayout>
          <c:xMode val="edge"/>
          <c:yMode val="edge"/>
          <c:x val="0.6071917435751949"/>
          <c:y val="7.6472043631047981E-2"/>
          <c:w val="0.37417622453401128"/>
          <c:h val="0.80826393165186861"/>
        </c:manualLayout>
      </c:layout>
      <c:overlay val="0"/>
      <c:spPr>
        <a:ln>
          <a:noFill/>
        </a:ln>
      </c:spPr>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3138749998856"/>
          <c:y val="5.0024253575720684E-2"/>
          <c:w val="0.6398132258779311"/>
          <c:h val="0.93101759588968547"/>
        </c:manualLayout>
      </c:layout>
      <c:barChart>
        <c:barDir val="col"/>
        <c:grouping val="stacked"/>
        <c:varyColors val="0"/>
        <c:ser>
          <c:idx val="5"/>
          <c:order val="0"/>
          <c:tx>
            <c:strRef>
              <c:f>'Figure 8 - All countries'!$A$9</c:f>
              <c:strCache>
                <c:ptCount val="1"/>
                <c:pt idx="0">
                  <c:v>Equal cost - chart blank</c:v>
                </c:pt>
              </c:strCache>
            </c:strRef>
          </c:tx>
          <c:spPr>
            <a:noFill/>
            <a:ln w="28575">
              <a:noFill/>
            </a:ln>
          </c:spPr>
          <c:invertIfNegative val="0"/>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Lbls>
            <c:delete val="1"/>
          </c:dLbls>
          <c:cat>
            <c:strRef>
              <c:f>'Figure 8 - All countries'!$B$5:$I$5</c:f>
              <c:strCache>
                <c:ptCount val="8"/>
                <c:pt idx="1">
                  <c:v>European Union</c:v>
                </c:pt>
                <c:pt idx="2">
                  <c:v>United States</c:v>
                </c:pt>
                <c:pt idx="3">
                  <c:v>Australia</c:v>
                </c:pt>
                <c:pt idx="4">
                  <c:v>Canada</c:v>
                </c:pt>
                <c:pt idx="5">
                  <c:v>Japan</c:v>
                </c:pt>
                <c:pt idx="6">
                  <c:v>United Kingdom</c:v>
                </c:pt>
                <c:pt idx="7">
                  <c:v>China</c:v>
                </c:pt>
              </c:strCache>
            </c:strRef>
          </c:cat>
          <c:val>
            <c:numRef>
              <c:f>'Figure 8 - All countries'!$B$9:$I$9</c:f>
              <c:numCache>
                <c:formatCode>0%</c:formatCode>
                <c:ptCount val="8"/>
                <c:pt idx="1">
                  <c:v>7.0000000000000007E-2</c:v>
                </c:pt>
                <c:pt idx="2">
                  <c:v>0</c:v>
                </c:pt>
                <c:pt idx="3">
                  <c:v>-0.05</c:v>
                </c:pt>
                <c:pt idx="4">
                  <c:v>0.11</c:v>
                </c:pt>
                <c:pt idx="5">
                  <c:v>0.15</c:v>
                </c:pt>
                <c:pt idx="6">
                  <c:v>0</c:v>
                </c:pt>
                <c:pt idx="7">
                  <c:v>0</c:v>
                </c:pt>
              </c:numCache>
            </c:numRef>
          </c:val>
        </c:ser>
        <c:ser>
          <c:idx val="2"/>
          <c:order val="1"/>
          <c:tx>
            <c:strRef>
              <c:f>'Figure 8 - All countries'!$A$10</c:f>
              <c:strCache>
                <c:ptCount val="1"/>
                <c:pt idx="0">
                  <c:v>Equal cost - chart positive value</c:v>
                </c:pt>
              </c:strCache>
            </c:strRef>
          </c:tx>
          <c:spPr>
            <a:solidFill>
              <a:schemeClr val="accent1">
                <a:lumMod val="40000"/>
                <a:lumOff val="60000"/>
              </a:schemeClr>
            </a:solidFill>
            <a:ln w="28575">
              <a:noFill/>
            </a:ln>
          </c:spPr>
          <c:invertIfNegative val="0"/>
          <c:dPt>
            <c:idx val="1"/>
            <c:invertIfNegative val="0"/>
            <c:bubble3D val="0"/>
            <c:spPr>
              <a:solidFill>
                <a:schemeClr val="accent1">
                  <a:alpha val="30000"/>
                </a:schemeClr>
              </a:solidFill>
              <a:ln w="28575">
                <a:noFill/>
              </a:ln>
            </c:spPr>
          </c:dPt>
          <c:dPt>
            <c:idx val="2"/>
            <c:invertIfNegative val="0"/>
            <c:bubble3D val="0"/>
            <c:spPr>
              <a:solidFill>
                <a:schemeClr val="accent5">
                  <a:alpha val="30000"/>
                </a:schemeClr>
              </a:solidFill>
              <a:ln w="28575">
                <a:noFill/>
              </a:ln>
            </c:spPr>
          </c:dPt>
          <c:dPt>
            <c:idx val="4"/>
            <c:invertIfNegative val="0"/>
            <c:bubble3D val="0"/>
            <c:spPr>
              <a:solidFill>
                <a:schemeClr val="bg1">
                  <a:lumMod val="50000"/>
                  <a:alpha val="30000"/>
                </a:schemeClr>
              </a:solidFill>
              <a:ln w="28575">
                <a:noFill/>
              </a:ln>
            </c:spPr>
          </c:dPt>
          <c:dPt>
            <c:idx val="5"/>
            <c:invertIfNegative val="0"/>
            <c:bubble3D val="0"/>
            <c:spPr>
              <a:solidFill>
                <a:schemeClr val="accent2">
                  <a:alpha val="30000"/>
                </a:schemeClr>
              </a:solidFill>
              <a:ln w="28575">
                <a:noFill/>
              </a:ln>
            </c:spPr>
          </c:dPt>
          <c:dPt>
            <c:idx val="6"/>
            <c:invertIfNegative val="0"/>
            <c:bubble3D val="0"/>
            <c:spPr>
              <a:solidFill>
                <a:srgbClr val="00B050">
                  <a:alpha val="30000"/>
                </a:srgbClr>
              </a:solidFill>
              <a:ln w="28575">
                <a:noFill/>
              </a:ln>
            </c:spPr>
          </c:dPt>
          <c:dLbls>
            <c:delete val="1"/>
          </c:dLbls>
          <c:cat>
            <c:strRef>
              <c:f>'Figure 8 - All countries'!$B$5:$I$5</c:f>
              <c:strCache>
                <c:ptCount val="8"/>
                <c:pt idx="1">
                  <c:v>European Union</c:v>
                </c:pt>
                <c:pt idx="2">
                  <c:v>United States</c:v>
                </c:pt>
                <c:pt idx="3">
                  <c:v>Australia</c:v>
                </c:pt>
                <c:pt idx="4">
                  <c:v>Canada</c:v>
                </c:pt>
                <c:pt idx="5">
                  <c:v>Japan</c:v>
                </c:pt>
                <c:pt idx="6">
                  <c:v>United Kingdom</c:v>
                </c:pt>
                <c:pt idx="7">
                  <c:v>China</c:v>
                </c:pt>
              </c:strCache>
            </c:strRef>
          </c:cat>
          <c:val>
            <c:numRef>
              <c:f>'Figure 8 - All countries'!$B$10:$I$10</c:f>
              <c:numCache>
                <c:formatCode>0%</c:formatCode>
                <c:ptCount val="8"/>
                <c:pt idx="1">
                  <c:v>3.9999999999999994E-2</c:v>
                </c:pt>
                <c:pt idx="2">
                  <c:v>0.06</c:v>
                </c:pt>
                <c:pt idx="3">
                  <c:v>0</c:v>
                </c:pt>
                <c:pt idx="4">
                  <c:v>2.0000000000000004E-2</c:v>
                </c:pt>
                <c:pt idx="5">
                  <c:v>8.0000000000000016E-2</c:v>
                </c:pt>
                <c:pt idx="6">
                  <c:v>0.08</c:v>
                </c:pt>
                <c:pt idx="7">
                  <c:v>0</c:v>
                </c:pt>
              </c:numCache>
            </c:numRef>
          </c:val>
        </c:ser>
        <c:ser>
          <c:idx val="3"/>
          <c:order val="2"/>
          <c:tx>
            <c:v>Equal cost range</c:v>
          </c:tx>
          <c:spPr>
            <a:solidFill>
              <a:schemeClr val="accent6">
                <a:alpha val="30000"/>
              </a:schemeClr>
            </a:solidFill>
            <a:ln w="28575">
              <a:noFill/>
            </a:ln>
          </c:spPr>
          <c:invertIfNegative val="0"/>
          <c:dPt>
            <c:idx val="1"/>
            <c:invertIfNegative val="0"/>
            <c:bubble3D val="0"/>
            <c:spPr>
              <a:solidFill>
                <a:schemeClr val="tx2">
                  <a:alpha val="30000"/>
                </a:schemeClr>
              </a:solidFill>
              <a:ln w="28575">
                <a:noFill/>
              </a:ln>
            </c:spPr>
          </c:dPt>
          <c:dPt>
            <c:idx val="2"/>
            <c:invertIfNegative val="0"/>
            <c:bubble3D val="0"/>
            <c:spPr>
              <a:solidFill>
                <a:schemeClr val="accent5">
                  <a:alpha val="30000"/>
                </a:schemeClr>
              </a:solidFill>
              <a:ln w="28575">
                <a:noFill/>
              </a:ln>
            </c:spPr>
          </c:dPt>
          <c:dPt>
            <c:idx val="3"/>
            <c:invertIfNegative val="0"/>
            <c:bubble3D val="0"/>
            <c:spPr>
              <a:solidFill>
                <a:srgbClr val="FFFF00">
                  <a:alpha val="30000"/>
                </a:srgbClr>
              </a:solidFill>
              <a:ln w="28575">
                <a:noFill/>
              </a:ln>
            </c:spPr>
          </c:dPt>
          <c:dPt>
            <c:idx val="4"/>
            <c:invertIfNegative val="0"/>
            <c:bubble3D val="0"/>
            <c:spPr>
              <a:solidFill>
                <a:schemeClr val="bg1">
                  <a:lumMod val="50000"/>
                  <a:alpha val="30000"/>
                </a:schemeClr>
              </a:solidFill>
              <a:ln w="28575">
                <a:noFill/>
              </a:ln>
            </c:spPr>
          </c:dPt>
          <c:dPt>
            <c:idx val="5"/>
            <c:invertIfNegative val="0"/>
            <c:bubble3D val="0"/>
            <c:spPr>
              <a:solidFill>
                <a:schemeClr val="accent2">
                  <a:alpha val="30000"/>
                </a:schemeClr>
              </a:solidFill>
              <a:ln w="28575">
                <a:noFill/>
              </a:ln>
            </c:spPr>
          </c:dPt>
          <c:dPt>
            <c:idx val="6"/>
            <c:invertIfNegative val="0"/>
            <c:bubble3D val="0"/>
            <c:spPr>
              <a:solidFill>
                <a:srgbClr val="00B050">
                  <a:alpha val="30000"/>
                </a:srgbClr>
              </a:solidFill>
              <a:ln w="28575">
                <a:noFill/>
              </a:ln>
            </c:spPr>
          </c:dPt>
          <c:dLbls>
            <c:delete val="1"/>
          </c:dLbls>
          <c:cat>
            <c:strRef>
              <c:f>'Figure 8 - All countries'!$B$5:$I$5</c:f>
              <c:strCache>
                <c:ptCount val="8"/>
                <c:pt idx="1">
                  <c:v>European Union</c:v>
                </c:pt>
                <c:pt idx="2">
                  <c:v>United States</c:v>
                </c:pt>
                <c:pt idx="3">
                  <c:v>Australia</c:v>
                </c:pt>
                <c:pt idx="4">
                  <c:v>Canada</c:v>
                </c:pt>
                <c:pt idx="5">
                  <c:v>Japan</c:v>
                </c:pt>
                <c:pt idx="6">
                  <c:v>United Kingdom</c:v>
                </c:pt>
                <c:pt idx="7">
                  <c:v>China</c:v>
                </c:pt>
              </c:strCache>
            </c:strRef>
          </c:cat>
          <c:val>
            <c:numRef>
              <c:f>'Figure 8 - All countries'!$B$11:$I$11</c:f>
              <c:numCache>
                <c:formatCode>0%</c:formatCode>
                <c:ptCount val="8"/>
                <c:pt idx="1">
                  <c:v>0</c:v>
                </c:pt>
                <c:pt idx="2">
                  <c:v>-8.8999999999999996E-2</c:v>
                </c:pt>
                <c:pt idx="3">
                  <c:v>-0.12000000000000001</c:v>
                </c:pt>
                <c:pt idx="4">
                  <c:v>0</c:v>
                </c:pt>
                <c:pt idx="5">
                  <c:v>0</c:v>
                </c:pt>
                <c:pt idx="6">
                  <c:v>-0.02</c:v>
                </c:pt>
                <c:pt idx="7">
                  <c:v>-0.33400000000000002</c:v>
                </c:pt>
              </c:numCache>
            </c:numRef>
          </c:val>
        </c:ser>
        <c:dLbls>
          <c:showLegendKey val="0"/>
          <c:showVal val="1"/>
          <c:showCatName val="0"/>
          <c:showSerName val="0"/>
          <c:showPercent val="0"/>
          <c:showBubbleSize val="0"/>
        </c:dLbls>
        <c:gapWidth val="150"/>
        <c:overlap val="100"/>
        <c:axId val="92520832"/>
        <c:axId val="92522368"/>
      </c:barChart>
      <c:lineChart>
        <c:grouping val="standard"/>
        <c:varyColors val="0"/>
        <c:ser>
          <c:idx val="0"/>
          <c:order val="5"/>
          <c:tx>
            <c:strRef>
              <c:f>'Figure 8 - All countries'!$A$16</c:f>
              <c:strCache>
                <c:ptCount val="1"/>
                <c:pt idx="0">
                  <c:v>New Zealand 2030 INDC</c:v>
                </c:pt>
              </c:strCache>
            </c:strRef>
          </c:tx>
          <c:spPr>
            <a:ln>
              <a:solidFill>
                <a:sysClr val="windowText" lastClr="000000"/>
              </a:solidFill>
              <a:prstDash val="dash"/>
            </a:ln>
          </c:spPr>
          <c:marker>
            <c:symbol val="none"/>
          </c:marker>
          <c:cat>
            <c:strRef>
              <c:f>'Figure 8 - All countries'!$B$5:$I$5</c:f>
              <c:strCache>
                <c:ptCount val="8"/>
                <c:pt idx="1">
                  <c:v>European Union</c:v>
                </c:pt>
                <c:pt idx="2">
                  <c:v>United States</c:v>
                </c:pt>
                <c:pt idx="3">
                  <c:v>Australia</c:v>
                </c:pt>
                <c:pt idx="4">
                  <c:v>Canada</c:v>
                </c:pt>
                <c:pt idx="5">
                  <c:v>Japan</c:v>
                </c:pt>
                <c:pt idx="6">
                  <c:v>United Kingdom</c:v>
                </c:pt>
                <c:pt idx="7">
                  <c:v>China</c:v>
                </c:pt>
              </c:strCache>
            </c:strRef>
          </c:cat>
          <c:val>
            <c:numRef>
              <c:f>'Figure 8 - All countries'!$B$16:$I$16</c:f>
              <c:numCache>
                <c:formatCode>0%</c:formatCode>
                <c:ptCount val="8"/>
                <c:pt idx="0">
                  <c:v>-0.11201750251657094</c:v>
                </c:pt>
                <c:pt idx="1">
                  <c:v>-0.11201750251657094</c:v>
                </c:pt>
                <c:pt idx="2">
                  <c:v>-0.11201750251657094</c:v>
                </c:pt>
                <c:pt idx="3">
                  <c:v>-0.11201750251657094</c:v>
                </c:pt>
                <c:pt idx="4">
                  <c:v>-0.11201750251657094</c:v>
                </c:pt>
                <c:pt idx="5">
                  <c:v>-0.11201750251657094</c:v>
                </c:pt>
                <c:pt idx="6">
                  <c:v>-0.11201750251657094</c:v>
                </c:pt>
                <c:pt idx="7">
                  <c:v>-0.11201750251657094</c:v>
                </c:pt>
              </c:numCache>
            </c:numRef>
          </c:val>
          <c:smooth val="0"/>
        </c:ser>
        <c:dLbls>
          <c:showLegendKey val="0"/>
          <c:showVal val="0"/>
          <c:showCatName val="0"/>
          <c:showSerName val="0"/>
          <c:showPercent val="0"/>
          <c:showBubbleSize val="0"/>
        </c:dLbls>
        <c:marker val="1"/>
        <c:smooth val="0"/>
        <c:axId val="92520832"/>
        <c:axId val="92522368"/>
      </c:lineChart>
      <c:scatterChart>
        <c:scatterStyle val="lineMarker"/>
        <c:varyColors val="0"/>
        <c:ser>
          <c:idx val="4"/>
          <c:order val="3"/>
          <c:tx>
            <c:strRef>
              <c:f>'Figure 8 - All countries'!$A$15</c:f>
              <c:strCache>
                <c:ptCount val="1"/>
                <c:pt idx="0">
                  <c:v>Median indicator - (Historical responsibility, reduction from BAU, per person)</c:v>
                </c:pt>
              </c:strCache>
            </c:strRef>
          </c:tx>
          <c:spPr>
            <a:ln w="28575">
              <a:noFill/>
            </a:ln>
          </c:spPr>
          <c:marker>
            <c:symbol val="triangle"/>
            <c:size val="10"/>
            <c:spPr>
              <a:solidFill>
                <a:schemeClr val="accent6"/>
              </a:solidFill>
              <a:ln>
                <a:solidFill>
                  <a:schemeClr val="accent6"/>
                </a:solidFill>
              </a:ln>
            </c:spPr>
          </c:marker>
          <c:dPt>
            <c:idx val="1"/>
            <c:marker>
              <c:spPr>
                <a:solidFill>
                  <a:schemeClr val="tx2">
                    <a:alpha val="30000"/>
                  </a:schemeClr>
                </a:solidFill>
                <a:ln>
                  <a:solidFill>
                    <a:schemeClr val="tx2"/>
                  </a:solidFill>
                </a:ln>
              </c:spPr>
            </c:marker>
            <c:bubble3D val="0"/>
          </c:dPt>
          <c:dPt>
            <c:idx val="2"/>
            <c:marker>
              <c:spPr>
                <a:solidFill>
                  <a:schemeClr val="accent5">
                    <a:alpha val="30000"/>
                  </a:schemeClr>
                </a:solidFill>
                <a:ln>
                  <a:solidFill>
                    <a:schemeClr val="accent5"/>
                  </a:solidFill>
                </a:ln>
              </c:spPr>
            </c:marker>
            <c:bubble3D val="0"/>
          </c:dPt>
          <c:dPt>
            <c:idx val="3"/>
            <c:marker>
              <c:spPr>
                <a:solidFill>
                  <a:srgbClr val="FFFF00">
                    <a:alpha val="30000"/>
                  </a:srgbClr>
                </a:solidFill>
                <a:ln>
                  <a:solidFill>
                    <a:schemeClr val="accent6"/>
                  </a:solidFill>
                </a:ln>
              </c:spPr>
            </c:marker>
            <c:bubble3D val="0"/>
          </c:dPt>
          <c:dPt>
            <c:idx val="4"/>
            <c:marker>
              <c:spPr>
                <a:solidFill>
                  <a:schemeClr val="bg1">
                    <a:lumMod val="50000"/>
                    <a:alpha val="30000"/>
                  </a:schemeClr>
                </a:solidFill>
                <a:ln>
                  <a:solidFill>
                    <a:schemeClr val="bg1">
                      <a:lumMod val="50000"/>
                    </a:schemeClr>
                  </a:solidFill>
                </a:ln>
              </c:spPr>
            </c:marker>
            <c:bubble3D val="0"/>
          </c:dPt>
          <c:dPt>
            <c:idx val="5"/>
            <c:marker>
              <c:spPr>
                <a:solidFill>
                  <a:srgbClr val="C00000">
                    <a:alpha val="30000"/>
                  </a:srgbClr>
                </a:solidFill>
                <a:ln>
                  <a:solidFill>
                    <a:srgbClr val="C00000"/>
                  </a:solidFill>
                </a:ln>
              </c:spPr>
            </c:marker>
            <c:bubble3D val="0"/>
          </c:dPt>
          <c:dPt>
            <c:idx val="6"/>
            <c:marker>
              <c:spPr>
                <a:solidFill>
                  <a:srgbClr val="00B050">
                    <a:alpha val="30000"/>
                  </a:srgbClr>
                </a:solidFill>
                <a:ln>
                  <a:solidFill>
                    <a:srgbClr val="00B050"/>
                  </a:solidFill>
                </a:ln>
              </c:spPr>
            </c:marker>
            <c:bubble3D val="0"/>
          </c:dPt>
          <c:dPt>
            <c:idx val="7"/>
            <c:marker>
              <c:spPr>
                <a:solidFill>
                  <a:schemeClr val="accent6">
                    <a:lumMod val="75000"/>
                    <a:alpha val="30000"/>
                  </a:schemeClr>
                </a:solidFill>
                <a:ln>
                  <a:solidFill>
                    <a:schemeClr val="accent6">
                      <a:lumMod val="75000"/>
                    </a:schemeClr>
                  </a:solidFill>
                </a:ln>
              </c:spPr>
            </c:marker>
            <c:bubble3D val="0"/>
          </c:dPt>
          <c:dLbls>
            <c:delete val="1"/>
          </c:dLbls>
          <c:xVal>
            <c:strRef>
              <c:f>'Figure 8 - All countries'!$B$5:$I$5</c:f>
              <c:strCache>
                <c:ptCount val="8"/>
                <c:pt idx="1">
                  <c:v>European Union</c:v>
                </c:pt>
                <c:pt idx="2">
                  <c:v>United States</c:v>
                </c:pt>
                <c:pt idx="3">
                  <c:v>Australia</c:v>
                </c:pt>
                <c:pt idx="4">
                  <c:v>Canada</c:v>
                </c:pt>
                <c:pt idx="5">
                  <c:v>Japan</c:v>
                </c:pt>
                <c:pt idx="6">
                  <c:v>United Kingdom</c:v>
                </c:pt>
                <c:pt idx="7">
                  <c:v>China</c:v>
                </c:pt>
              </c:strCache>
            </c:strRef>
          </c:xVal>
          <c:yVal>
            <c:numRef>
              <c:f>'Figure 8 - All countries'!$B$15:$I$15</c:f>
              <c:numCache>
                <c:formatCode>0%</c:formatCode>
                <c:ptCount val="8"/>
                <c:pt idx="1">
                  <c:v>-6.7000000000000004E-2</c:v>
                </c:pt>
                <c:pt idx="2">
                  <c:v>-0.16800000000000001</c:v>
                </c:pt>
                <c:pt idx="3">
                  <c:v>-0.05</c:v>
                </c:pt>
                <c:pt idx="4">
                  <c:v>7.3000000000000001E-3</c:v>
                </c:pt>
                <c:pt idx="5">
                  <c:v>0.02</c:v>
                </c:pt>
                <c:pt idx="6">
                  <c:v>-0.39</c:v>
                </c:pt>
                <c:pt idx="7">
                  <c:v>-0.2</c:v>
                </c:pt>
              </c:numCache>
            </c:numRef>
          </c:yVal>
          <c:smooth val="0"/>
        </c:ser>
        <c:ser>
          <c:idx val="6"/>
          <c:order val="4"/>
          <c:tx>
            <c:v>Error bar - Bottom end of equal cost range when applying selected forestry rules</c:v>
          </c:tx>
          <c:spPr>
            <a:ln w="28575">
              <a:noFill/>
            </a:ln>
          </c:spPr>
          <c:marker>
            <c:symbol val="none"/>
          </c:marker>
          <c:dLbls>
            <c:delete val="1"/>
          </c:dLbls>
          <c:yVal>
            <c:numLit>
              <c:formatCode>General</c:formatCode>
              <c:ptCount val="1"/>
              <c:pt idx="0">
                <c:v>0</c:v>
              </c:pt>
            </c:numLit>
          </c:yVal>
          <c:smooth val="0"/>
        </c:ser>
        <c:dLbls>
          <c:showLegendKey val="0"/>
          <c:showVal val="1"/>
          <c:showCatName val="0"/>
          <c:showSerName val="0"/>
          <c:showPercent val="0"/>
          <c:showBubbleSize val="0"/>
        </c:dLbls>
        <c:axId val="92520832"/>
        <c:axId val="92522368"/>
      </c:scatterChart>
      <c:catAx>
        <c:axId val="92520832"/>
        <c:scaling>
          <c:orientation val="minMax"/>
        </c:scaling>
        <c:delete val="0"/>
        <c:axPos val="b"/>
        <c:numFmt formatCode="m/d/yyyy" sourceLinked="1"/>
        <c:majorTickMark val="out"/>
        <c:minorTickMark val="none"/>
        <c:tickLblPos val="nextTo"/>
        <c:spPr>
          <a:noFill/>
        </c:spPr>
        <c:txPr>
          <a:bodyPr rot="-3600000" vert="horz"/>
          <a:lstStyle/>
          <a:p>
            <a:pPr>
              <a:defRPr>
                <a:solidFill>
                  <a:sysClr val="windowText" lastClr="000000"/>
                </a:solidFill>
              </a:defRPr>
            </a:pPr>
            <a:endParaRPr lang="en-US"/>
          </a:p>
        </c:txPr>
        <c:crossAx val="92522368"/>
        <c:crosses val="autoZero"/>
        <c:auto val="1"/>
        <c:lblAlgn val="ctr"/>
        <c:lblOffset val="100"/>
        <c:tickLblSkip val="1"/>
        <c:noMultiLvlLbl val="0"/>
      </c:catAx>
      <c:valAx>
        <c:axId val="92522368"/>
        <c:scaling>
          <c:orientation val="minMax"/>
        </c:scaling>
        <c:delete val="0"/>
        <c:axPos val="l"/>
        <c:title>
          <c:tx>
            <c:rich>
              <a:bodyPr rot="-5400000" vert="horz"/>
              <a:lstStyle/>
              <a:p>
                <a:pPr>
                  <a:defRPr sz="1100"/>
                </a:pPr>
                <a:r>
                  <a:rPr lang="en-US" sz="1100"/>
                  <a:t>New Zealand's target by 2030</a:t>
                </a:r>
              </a:p>
            </c:rich>
          </c:tx>
          <c:overlay val="0"/>
        </c:title>
        <c:numFmt formatCode="[Red]_(\+* #,##0%;_(\-* #,##0%;_(0&quot;%&quot;*??_);_(@_)" sourceLinked="0"/>
        <c:majorTickMark val="out"/>
        <c:minorTickMark val="none"/>
        <c:tickLblPos val="nextTo"/>
        <c:txPr>
          <a:bodyPr rot="0" vert="horz" anchor="ctr" anchorCtr="0"/>
          <a:lstStyle/>
          <a:p>
            <a:pPr>
              <a:defRPr sz="1100"/>
            </a:pPr>
            <a:endParaRPr lang="en-US"/>
          </a:p>
        </c:txPr>
        <c:crossAx val="92520832"/>
        <c:crosses val="autoZero"/>
        <c:crossBetween val="between"/>
      </c:valAx>
    </c:plotArea>
    <c:legend>
      <c:legendPos val="r"/>
      <c:legendEntry>
        <c:idx val="1"/>
        <c:delete val="1"/>
      </c:legendEntry>
      <c:legendEntry>
        <c:idx val="2"/>
        <c:delete val="1"/>
      </c:legendEntry>
      <c:legendEntry>
        <c:idx val="5"/>
        <c:delete val="1"/>
      </c:legendEntry>
      <c:layout>
        <c:manualLayout>
          <c:xMode val="edge"/>
          <c:yMode val="edge"/>
          <c:x val="0.77653467683815502"/>
          <c:y val="7.2074104848662793E-2"/>
          <c:w val="0.22346532316184503"/>
          <c:h val="0.65810208057428088"/>
        </c:manualLayout>
      </c:layout>
      <c:overlay val="0"/>
      <c:spPr>
        <a:ln>
          <a:noFill/>
        </a:ln>
      </c:spPr>
      <c:txPr>
        <a:bodyPr/>
        <a:lstStyle/>
        <a:p>
          <a:pPr>
            <a:defRPr sz="1100"/>
          </a:pPr>
          <a:endParaRPr lang="en-US"/>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tx>
            <c:v>LIMITS - Business as usual</c:v>
          </c:tx>
          <c:spPr>
            <a:solidFill>
              <a:schemeClr val="accent6">
                <a:alpha val="30000"/>
              </a:schemeClr>
            </a:solidFill>
          </c:spPr>
          <c:cat>
            <c:numRef>
              <c:f>'Figure 9 - Temperature rise'!$C$6:$L$6</c:f>
              <c:numCache>
                <c:formatCode>General</c:formatCode>
                <c:ptCount val="10"/>
                <c:pt idx="0">
                  <c:v>2010</c:v>
                </c:pt>
                <c:pt idx="1">
                  <c:v>2020</c:v>
                </c:pt>
                <c:pt idx="2">
                  <c:v>2030</c:v>
                </c:pt>
                <c:pt idx="3">
                  <c:v>2040</c:v>
                </c:pt>
                <c:pt idx="4">
                  <c:v>2050</c:v>
                </c:pt>
                <c:pt idx="5">
                  <c:v>2060</c:v>
                </c:pt>
                <c:pt idx="6">
                  <c:v>2070</c:v>
                </c:pt>
                <c:pt idx="7">
                  <c:v>2080</c:v>
                </c:pt>
                <c:pt idx="8">
                  <c:v>2090</c:v>
                </c:pt>
                <c:pt idx="9">
                  <c:v>2100</c:v>
                </c:pt>
              </c:numCache>
            </c:numRef>
          </c:cat>
          <c:val>
            <c:numRef>
              <c:f>'Figure 9 - Temperature rise'!$C$7:$L$7</c:f>
              <c:numCache>
                <c:formatCode>0.0</c:formatCode>
                <c:ptCount val="10"/>
                <c:pt idx="0">
                  <c:v>0.88798131700000005</c:v>
                </c:pt>
                <c:pt idx="1">
                  <c:v>1.1337849870000001</c:v>
                </c:pt>
                <c:pt idx="2">
                  <c:v>1.436232087</c:v>
                </c:pt>
                <c:pt idx="3">
                  <c:v>1.794769976</c:v>
                </c:pt>
                <c:pt idx="4">
                  <c:v>2.1969548240000001</c:v>
                </c:pt>
                <c:pt idx="5">
                  <c:v>2.6506953499999999</c:v>
                </c:pt>
                <c:pt idx="6">
                  <c:v>3.177086901</c:v>
                </c:pt>
                <c:pt idx="7">
                  <c:v>3.6630727630000002</c:v>
                </c:pt>
                <c:pt idx="8">
                  <c:v>4.1049756249999998</c:v>
                </c:pt>
                <c:pt idx="9">
                  <c:v>4.4553509809999996</c:v>
                </c:pt>
              </c:numCache>
            </c:numRef>
          </c:val>
        </c:ser>
        <c:ser>
          <c:idx val="1"/>
          <c:order val="1"/>
          <c:tx>
            <c:strRef>
              <c:f>'Figure 9 - Temperature rise'!$A$8</c:f>
              <c:strCache>
                <c:ptCount val="1"/>
                <c:pt idx="0">
                  <c:v>Baseline - minimum outcome (LIMITS)</c:v>
                </c:pt>
              </c:strCache>
            </c:strRef>
          </c:tx>
          <c:spPr>
            <a:solidFill>
              <a:schemeClr val="bg1"/>
            </a:solidFill>
          </c:spPr>
          <c:cat>
            <c:numRef>
              <c:f>'Figure 9 - Temperature rise'!$C$6:$L$6</c:f>
              <c:numCache>
                <c:formatCode>General</c:formatCode>
                <c:ptCount val="10"/>
                <c:pt idx="0">
                  <c:v>2010</c:v>
                </c:pt>
                <c:pt idx="1">
                  <c:v>2020</c:v>
                </c:pt>
                <c:pt idx="2">
                  <c:v>2030</c:v>
                </c:pt>
                <c:pt idx="3">
                  <c:v>2040</c:v>
                </c:pt>
                <c:pt idx="4">
                  <c:v>2050</c:v>
                </c:pt>
                <c:pt idx="5">
                  <c:v>2060</c:v>
                </c:pt>
                <c:pt idx="6">
                  <c:v>2070</c:v>
                </c:pt>
                <c:pt idx="7">
                  <c:v>2080</c:v>
                </c:pt>
                <c:pt idx="8">
                  <c:v>2090</c:v>
                </c:pt>
                <c:pt idx="9">
                  <c:v>2100</c:v>
                </c:pt>
              </c:numCache>
            </c:numRef>
          </c:cat>
          <c:val>
            <c:numRef>
              <c:f>'Figure 9 - Temperature rise'!$C$8:$L$8</c:f>
              <c:numCache>
                <c:formatCode>0.0</c:formatCode>
                <c:ptCount val="10"/>
                <c:pt idx="0">
                  <c:v>0.86114573699999997</c:v>
                </c:pt>
                <c:pt idx="1">
                  <c:v>1.076967316</c:v>
                </c:pt>
                <c:pt idx="2">
                  <c:v>1.3613721459999999</c:v>
                </c:pt>
                <c:pt idx="3">
                  <c:v>1.6616878660000001</c:v>
                </c:pt>
                <c:pt idx="4">
                  <c:v>1.983231881</c:v>
                </c:pt>
                <c:pt idx="5">
                  <c:v>2.3249209199999998</c:v>
                </c:pt>
                <c:pt idx="6">
                  <c:v>2.7009393519999998</c:v>
                </c:pt>
                <c:pt idx="7">
                  <c:v>3.1069964830000001</c:v>
                </c:pt>
                <c:pt idx="8">
                  <c:v>3.580546279</c:v>
                </c:pt>
                <c:pt idx="9">
                  <c:v>4.0889605820000003</c:v>
                </c:pt>
              </c:numCache>
            </c:numRef>
          </c:val>
        </c:ser>
        <c:ser>
          <c:idx val="2"/>
          <c:order val="2"/>
          <c:tx>
            <c:v>LIMITS - 500</c:v>
          </c:tx>
          <c:spPr>
            <a:solidFill>
              <a:schemeClr val="accent5">
                <a:alpha val="30000"/>
              </a:schemeClr>
            </a:solidFill>
          </c:spPr>
          <c:cat>
            <c:numRef>
              <c:f>'Figure 9 - Temperature rise'!$C$6:$L$6</c:f>
              <c:numCache>
                <c:formatCode>General</c:formatCode>
                <c:ptCount val="10"/>
                <c:pt idx="0">
                  <c:v>2010</c:v>
                </c:pt>
                <c:pt idx="1">
                  <c:v>2020</c:v>
                </c:pt>
                <c:pt idx="2">
                  <c:v>2030</c:v>
                </c:pt>
                <c:pt idx="3">
                  <c:v>2040</c:v>
                </c:pt>
                <c:pt idx="4">
                  <c:v>2050</c:v>
                </c:pt>
                <c:pt idx="5">
                  <c:v>2060</c:v>
                </c:pt>
                <c:pt idx="6">
                  <c:v>2070</c:v>
                </c:pt>
                <c:pt idx="7">
                  <c:v>2080</c:v>
                </c:pt>
                <c:pt idx="8">
                  <c:v>2090</c:v>
                </c:pt>
                <c:pt idx="9">
                  <c:v>2100</c:v>
                </c:pt>
              </c:numCache>
            </c:numRef>
          </c:cat>
          <c:val>
            <c:numRef>
              <c:f>'Figure 9 - Temperature rise'!$C$9:$L$9</c:f>
              <c:numCache>
                <c:formatCode>0.0</c:formatCode>
                <c:ptCount val="10"/>
                <c:pt idx="0">
                  <c:v>0.88834259999999998</c:v>
                </c:pt>
                <c:pt idx="1">
                  <c:v>1.1393377010000001</c:v>
                </c:pt>
                <c:pt idx="2">
                  <c:v>1.43199254</c:v>
                </c:pt>
                <c:pt idx="3">
                  <c:v>1.6544090730000001</c:v>
                </c:pt>
                <c:pt idx="4">
                  <c:v>1.86225028</c:v>
                </c:pt>
                <c:pt idx="5">
                  <c:v>1.9805293100000001</c:v>
                </c:pt>
                <c:pt idx="6">
                  <c:v>2.037068251</c:v>
                </c:pt>
                <c:pt idx="7">
                  <c:v>2.0636289890000001</c:v>
                </c:pt>
                <c:pt idx="8">
                  <c:v>2.0566789609999998</c:v>
                </c:pt>
                <c:pt idx="9">
                  <c:v>2.0194953130000002</c:v>
                </c:pt>
              </c:numCache>
            </c:numRef>
          </c:val>
        </c:ser>
        <c:ser>
          <c:idx val="3"/>
          <c:order val="3"/>
          <c:tx>
            <c:strRef>
              <c:f>'Figure 9 - Temperature rise'!$A$10</c:f>
              <c:strCache>
                <c:ptCount val="1"/>
                <c:pt idx="0">
                  <c:v>500 - minimum outcome (LIMITS)</c:v>
                </c:pt>
              </c:strCache>
            </c:strRef>
          </c:tx>
          <c:spPr>
            <a:solidFill>
              <a:schemeClr val="bg1"/>
            </a:solidFill>
          </c:spPr>
          <c:cat>
            <c:numRef>
              <c:f>'Figure 9 - Temperature rise'!$C$6:$L$6</c:f>
              <c:numCache>
                <c:formatCode>General</c:formatCode>
                <c:ptCount val="10"/>
                <c:pt idx="0">
                  <c:v>2010</c:v>
                </c:pt>
                <c:pt idx="1">
                  <c:v>2020</c:v>
                </c:pt>
                <c:pt idx="2">
                  <c:v>2030</c:v>
                </c:pt>
                <c:pt idx="3">
                  <c:v>2040</c:v>
                </c:pt>
                <c:pt idx="4">
                  <c:v>2050</c:v>
                </c:pt>
                <c:pt idx="5">
                  <c:v>2060</c:v>
                </c:pt>
                <c:pt idx="6">
                  <c:v>2070</c:v>
                </c:pt>
                <c:pt idx="7">
                  <c:v>2080</c:v>
                </c:pt>
                <c:pt idx="8">
                  <c:v>2090</c:v>
                </c:pt>
                <c:pt idx="9">
                  <c:v>2100</c:v>
                </c:pt>
              </c:numCache>
            </c:numRef>
          </c:cat>
          <c:val>
            <c:numRef>
              <c:f>'Figure 9 - Temperature rise'!$C$10:$L$10</c:f>
              <c:numCache>
                <c:formatCode>0.0</c:formatCode>
                <c:ptCount val="10"/>
                <c:pt idx="0">
                  <c:v>0.86087748799999997</c:v>
                </c:pt>
                <c:pt idx="1">
                  <c:v>1.073530299</c:v>
                </c:pt>
                <c:pt idx="2">
                  <c:v>1.2417667859999999</c:v>
                </c:pt>
                <c:pt idx="3">
                  <c:v>1.4292627149999999</c:v>
                </c:pt>
                <c:pt idx="4">
                  <c:v>1.6038308059999999</c:v>
                </c:pt>
                <c:pt idx="5">
                  <c:v>1.730140048</c:v>
                </c:pt>
                <c:pt idx="6">
                  <c:v>1.793216068</c:v>
                </c:pt>
                <c:pt idx="7">
                  <c:v>1.8152317490000001</c:v>
                </c:pt>
                <c:pt idx="8">
                  <c:v>1.791071734</c:v>
                </c:pt>
                <c:pt idx="9">
                  <c:v>1.7233480670000001</c:v>
                </c:pt>
              </c:numCache>
            </c:numRef>
          </c:val>
        </c:ser>
        <c:ser>
          <c:idx val="5"/>
          <c:order val="4"/>
          <c:tx>
            <c:v>LIMITS - 450</c:v>
          </c:tx>
          <c:spPr>
            <a:solidFill>
              <a:schemeClr val="accent3">
                <a:alpha val="30000"/>
              </a:schemeClr>
            </a:solidFill>
          </c:spPr>
          <c:val>
            <c:numRef>
              <c:f>'Figure 9 - Temperature rise'!$C$11:$L$11</c:f>
              <c:numCache>
                <c:formatCode>0.0</c:formatCode>
                <c:ptCount val="10"/>
                <c:pt idx="0">
                  <c:v>0.88855498200000005</c:v>
                </c:pt>
                <c:pt idx="1">
                  <c:v>1.1485919899999999</c:v>
                </c:pt>
                <c:pt idx="2">
                  <c:v>1.4222812229999999</c:v>
                </c:pt>
                <c:pt idx="3">
                  <c:v>1.6160263050000001</c:v>
                </c:pt>
                <c:pt idx="4">
                  <c:v>1.768790434</c:v>
                </c:pt>
                <c:pt idx="5">
                  <c:v>1.8515734829999999</c:v>
                </c:pt>
                <c:pt idx="6">
                  <c:v>1.8766155170000001</c:v>
                </c:pt>
                <c:pt idx="7">
                  <c:v>1.8552737050000001</c:v>
                </c:pt>
                <c:pt idx="8">
                  <c:v>1.8091531249999999</c:v>
                </c:pt>
                <c:pt idx="9">
                  <c:v>1.7405332280000001</c:v>
                </c:pt>
              </c:numCache>
            </c:numRef>
          </c:val>
        </c:ser>
        <c:ser>
          <c:idx val="6"/>
          <c:order val="5"/>
          <c:tx>
            <c:strRef>
              <c:f>'Figure 9 - Temperature rise'!$A$12</c:f>
              <c:strCache>
                <c:ptCount val="1"/>
                <c:pt idx="0">
                  <c:v>450 - minimum outcome (LIMITS)</c:v>
                </c:pt>
              </c:strCache>
            </c:strRef>
          </c:tx>
          <c:spPr>
            <a:solidFill>
              <a:schemeClr val="bg1"/>
            </a:solidFill>
          </c:spPr>
          <c:val>
            <c:numRef>
              <c:f>'Figure 9 - Temperature rise'!$C$12:$L$12</c:f>
              <c:numCache>
                <c:formatCode>0.0</c:formatCode>
                <c:ptCount val="10"/>
                <c:pt idx="0">
                  <c:v>0.86125184600000004</c:v>
                </c:pt>
                <c:pt idx="1">
                  <c:v>1.0786073650000001</c:v>
                </c:pt>
                <c:pt idx="2">
                  <c:v>1.231474465</c:v>
                </c:pt>
                <c:pt idx="3">
                  <c:v>1.401950499</c:v>
                </c:pt>
                <c:pt idx="4">
                  <c:v>1.538713427</c:v>
                </c:pt>
                <c:pt idx="5">
                  <c:v>1.6326984149999999</c:v>
                </c:pt>
                <c:pt idx="6">
                  <c:v>1.678319882</c:v>
                </c:pt>
                <c:pt idx="7">
                  <c:v>1.6723017250000001</c:v>
                </c:pt>
                <c:pt idx="8">
                  <c:v>1.6271246749999999</c:v>
                </c:pt>
                <c:pt idx="9">
                  <c:v>1.544523842</c:v>
                </c:pt>
              </c:numCache>
            </c:numRef>
          </c:val>
        </c:ser>
        <c:dLbls>
          <c:showLegendKey val="0"/>
          <c:showVal val="0"/>
          <c:showCatName val="0"/>
          <c:showSerName val="0"/>
          <c:showPercent val="0"/>
          <c:showBubbleSize val="0"/>
        </c:dLbls>
        <c:axId val="92256896"/>
        <c:axId val="92267264"/>
      </c:areaChart>
      <c:lineChart>
        <c:grouping val="standard"/>
        <c:varyColors val="0"/>
        <c:ser>
          <c:idx val="4"/>
          <c:order val="6"/>
          <c:tx>
            <c:strRef>
              <c:f>'Figure 9 - Temperature rise'!$A$15</c:f>
              <c:strCache>
                <c:ptCount val="1"/>
                <c:pt idx="0">
                  <c:v>NZIAMS - 450</c:v>
                </c:pt>
              </c:strCache>
            </c:strRef>
          </c:tx>
          <c:spPr>
            <a:ln>
              <a:solidFill>
                <a:schemeClr val="accent3">
                  <a:lumMod val="75000"/>
                </a:schemeClr>
              </a:solidFill>
            </a:ln>
          </c:spPr>
          <c:marker>
            <c:spPr>
              <a:ln>
                <a:solidFill>
                  <a:schemeClr val="accent3">
                    <a:lumMod val="75000"/>
                  </a:schemeClr>
                </a:solidFill>
              </a:ln>
            </c:spPr>
          </c:marker>
          <c:val>
            <c:numRef>
              <c:f>'Figure 9 - Temperature rise'!$C$15:$L$15</c:f>
              <c:numCache>
                <c:formatCode>0.0</c:formatCode>
                <c:ptCount val="10"/>
                <c:pt idx="0">
                  <c:v>0.87435532500000002</c:v>
                </c:pt>
                <c:pt idx="1">
                  <c:v>1.117534757</c:v>
                </c:pt>
                <c:pt idx="2">
                  <c:v>1.3403667239999999</c:v>
                </c:pt>
                <c:pt idx="3">
                  <c:v>1.498</c:v>
                </c:pt>
                <c:pt idx="4">
                  <c:v>1.6211461279999999</c:v>
                </c:pt>
                <c:pt idx="5">
                  <c:v>1.6934892560000001</c:v>
                </c:pt>
                <c:pt idx="6">
                  <c:v>1.7185887790000001</c:v>
                </c:pt>
                <c:pt idx="7">
                  <c:v>1.707634594</c:v>
                </c:pt>
                <c:pt idx="8">
                  <c:v>1.6700919169999999</c:v>
                </c:pt>
                <c:pt idx="9">
                  <c:v>1.607795936</c:v>
                </c:pt>
              </c:numCache>
            </c:numRef>
          </c:val>
          <c:smooth val="0"/>
        </c:ser>
        <c:ser>
          <c:idx val="7"/>
          <c:order val="7"/>
          <c:tx>
            <c:strRef>
              <c:f>'Figure 9 - Temperature rise'!$A$14</c:f>
              <c:strCache>
                <c:ptCount val="1"/>
                <c:pt idx="0">
                  <c:v>NZIAMS - 500</c:v>
                </c:pt>
              </c:strCache>
            </c:strRef>
          </c:tx>
          <c:spPr>
            <a:ln>
              <a:solidFill>
                <a:schemeClr val="tx2"/>
              </a:solidFill>
            </a:ln>
          </c:spPr>
          <c:marker>
            <c:symbol val="star"/>
            <c:size val="7"/>
            <c:spPr>
              <a:ln>
                <a:solidFill>
                  <a:schemeClr val="tx2"/>
                </a:solidFill>
              </a:ln>
            </c:spPr>
          </c:marker>
          <c:val>
            <c:numRef>
              <c:f>'Figure 9 - Temperature rise'!$C$14:$L$14</c:f>
              <c:numCache>
                <c:formatCode>0.0</c:formatCode>
                <c:ptCount val="10"/>
                <c:pt idx="0">
                  <c:v>0.87362120200000004</c:v>
                </c:pt>
                <c:pt idx="1">
                  <c:v>1.1121022149999999</c:v>
                </c:pt>
                <c:pt idx="2">
                  <c:v>1.3490657429999999</c:v>
                </c:pt>
                <c:pt idx="3">
                  <c:v>1.5409999999999999</c:v>
                </c:pt>
                <c:pt idx="4">
                  <c:v>1.7141043819999999</c:v>
                </c:pt>
                <c:pt idx="5">
                  <c:v>1.829231737</c:v>
                </c:pt>
                <c:pt idx="6">
                  <c:v>1.889722645</c:v>
                </c:pt>
                <c:pt idx="7">
                  <c:v>1.9049099540000001</c:v>
                </c:pt>
                <c:pt idx="8">
                  <c:v>1.8873728649999999</c:v>
                </c:pt>
                <c:pt idx="9">
                  <c:v>1.838101867</c:v>
                </c:pt>
              </c:numCache>
            </c:numRef>
          </c:val>
          <c:smooth val="0"/>
        </c:ser>
        <c:ser>
          <c:idx val="8"/>
          <c:order val="8"/>
          <c:tx>
            <c:strRef>
              <c:f>'Figure 9 - Temperature rise'!$A$13</c:f>
              <c:strCache>
                <c:ptCount val="1"/>
                <c:pt idx="0">
                  <c:v>NZIAMS - Business as usual</c:v>
                </c:pt>
              </c:strCache>
            </c:strRef>
          </c:tx>
          <c:spPr>
            <a:ln>
              <a:solidFill>
                <a:schemeClr val="accent6">
                  <a:lumMod val="75000"/>
                </a:schemeClr>
              </a:solidFill>
            </a:ln>
          </c:spPr>
          <c:marker>
            <c:symbol val="star"/>
            <c:size val="7"/>
            <c:spPr>
              <a:ln>
                <a:solidFill>
                  <a:schemeClr val="accent6">
                    <a:lumMod val="75000"/>
                  </a:schemeClr>
                </a:solidFill>
              </a:ln>
            </c:spPr>
          </c:marker>
          <c:val>
            <c:numRef>
              <c:f>'Figure 9 - Temperature rise'!$C$13:$L$13</c:f>
              <c:numCache>
                <c:formatCode>0.0</c:formatCode>
                <c:ptCount val="10"/>
                <c:pt idx="0">
                  <c:v>0.87102507174999988</c:v>
                </c:pt>
                <c:pt idx="1">
                  <c:v>1.1060446645000002</c:v>
                </c:pt>
                <c:pt idx="2">
                  <c:v>1.4060054759999998</c:v>
                </c:pt>
                <c:pt idx="3">
                  <c:v>1.7464677447499999</c:v>
                </c:pt>
                <c:pt idx="4">
                  <c:v>2.1152357715000001</c:v>
                </c:pt>
                <c:pt idx="5">
                  <c:v>2.5108192995</c:v>
                </c:pt>
                <c:pt idx="6">
                  <c:v>2.9463912714999996</c:v>
                </c:pt>
                <c:pt idx="7">
                  <c:v>3.548</c:v>
                </c:pt>
                <c:pt idx="8">
                  <c:v>3.9849999999999999</c:v>
                </c:pt>
                <c:pt idx="9">
                  <c:v>4.3449999999999998</c:v>
                </c:pt>
              </c:numCache>
            </c:numRef>
          </c:val>
          <c:smooth val="0"/>
        </c:ser>
        <c:dLbls>
          <c:showLegendKey val="0"/>
          <c:showVal val="0"/>
          <c:showCatName val="0"/>
          <c:showSerName val="0"/>
          <c:showPercent val="0"/>
          <c:showBubbleSize val="0"/>
        </c:dLbls>
        <c:marker val="1"/>
        <c:smooth val="0"/>
        <c:axId val="92256896"/>
        <c:axId val="92267264"/>
      </c:lineChart>
      <c:catAx>
        <c:axId val="92256896"/>
        <c:scaling>
          <c:orientation val="minMax"/>
        </c:scaling>
        <c:delete val="0"/>
        <c:axPos val="b"/>
        <c:numFmt formatCode="General" sourceLinked="1"/>
        <c:majorTickMark val="out"/>
        <c:minorTickMark val="none"/>
        <c:tickLblPos val="nextTo"/>
        <c:crossAx val="92267264"/>
        <c:crosses val="autoZero"/>
        <c:auto val="1"/>
        <c:lblAlgn val="ctr"/>
        <c:lblOffset val="100"/>
        <c:noMultiLvlLbl val="0"/>
      </c:catAx>
      <c:valAx>
        <c:axId val="92267264"/>
        <c:scaling>
          <c:orientation val="minMax"/>
        </c:scaling>
        <c:delete val="0"/>
        <c:axPos val="l"/>
        <c:title>
          <c:tx>
            <c:rich>
              <a:bodyPr rot="-5400000" vert="horz"/>
              <a:lstStyle/>
              <a:p>
                <a:pPr>
                  <a:defRPr/>
                </a:pPr>
                <a:r>
                  <a:rPr lang="en-US"/>
                  <a:t>Global mean warming (degrees Celsius above pre-industrial levels)</a:t>
                </a:r>
              </a:p>
            </c:rich>
          </c:tx>
          <c:overlay val="0"/>
        </c:title>
        <c:numFmt formatCode="0.0" sourceLinked="0"/>
        <c:majorTickMark val="out"/>
        <c:minorTickMark val="none"/>
        <c:tickLblPos val="nextTo"/>
        <c:spPr>
          <a:ln>
            <a:solidFill>
              <a:schemeClr val="bg1">
                <a:lumMod val="75000"/>
              </a:schemeClr>
            </a:solidFill>
          </a:ln>
        </c:spPr>
        <c:crossAx val="92256896"/>
        <c:crosses val="autoZero"/>
        <c:crossBetween val="midCat"/>
      </c:valAx>
    </c:plotArea>
    <c:legend>
      <c:legendPos val="l"/>
      <c:legendEntry>
        <c:idx val="1"/>
        <c:delete val="1"/>
      </c:legendEntry>
      <c:legendEntry>
        <c:idx val="3"/>
        <c:delete val="1"/>
      </c:legendEntry>
      <c:legendEntry>
        <c:idx val="5"/>
        <c:delete val="1"/>
      </c:legendEntry>
      <c:layout>
        <c:manualLayout>
          <c:xMode val="edge"/>
          <c:yMode val="edge"/>
          <c:x val="0.13919274940733289"/>
          <c:y val="1.9078893346986025E-3"/>
          <c:w val="0.41441013349318379"/>
          <c:h val="0.45305792165336839"/>
        </c:manualLayout>
      </c:layout>
      <c:overlay val="1"/>
    </c:legend>
    <c:plotVisOnly val="1"/>
    <c:dispBlanksAs val="zero"/>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Drop" dropLines="2" dropStyle="combo" dx="20" fmlaLink="$A$10" fmlaRange="$A$11:$A$12" noThreeD="1" val="0"/>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400050</xdr:colOff>
          <xdr:row>2</xdr:row>
          <xdr:rowOff>28575</xdr:rowOff>
        </xdr:from>
        <xdr:to>
          <xdr:col>3</xdr:col>
          <xdr:colOff>476250</xdr:colOff>
          <xdr:row>3</xdr:row>
          <xdr:rowOff>114300</xdr:rowOff>
        </xdr:to>
        <xdr:sp macro="" textlink="">
          <xdr:nvSpPr>
            <xdr:cNvPr id="20481" name="Drop Down 1" hidden="1">
              <a:extLst>
                <a:ext uri="{63B3BB69-23CF-44E3-9099-C40C66FF867C}">
                  <a14:compatExt spid="_x0000_s20481"/>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169049</xdr:colOff>
      <xdr:row>15</xdr:row>
      <xdr:rowOff>66914</xdr:rowOff>
    </xdr:from>
    <xdr:to>
      <xdr:col>4</xdr:col>
      <xdr:colOff>424542</xdr:colOff>
      <xdr:row>30</xdr:row>
      <xdr:rowOff>108856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238496</xdr:colOff>
      <xdr:row>12</xdr:row>
      <xdr:rowOff>13958</xdr:rowOff>
    </xdr:from>
    <xdr:to>
      <xdr:col>4</xdr:col>
      <xdr:colOff>207118</xdr:colOff>
      <xdr:row>35</xdr:row>
      <xdr:rowOff>3521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67045</xdr:colOff>
      <xdr:row>24</xdr:row>
      <xdr:rowOff>114300</xdr:rowOff>
    </xdr:from>
    <xdr:to>
      <xdr:col>4</xdr:col>
      <xdr:colOff>466724</xdr:colOff>
      <xdr:row>45</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114670</xdr:colOff>
      <xdr:row>20</xdr:row>
      <xdr:rowOff>114300</xdr:rowOff>
    </xdr:from>
    <xdr:to>
      <xdr:col>4</xdr:col>
      <xdr:colOff>514349</xdr:colOff>
      <xdr:row>40</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114670</xdr:colOff>
      <xdr:row>16</xdr:row>
      <xdr:rowOff>114300</xdr:rowOff>
    </xdr:from>
    <xdr:to>
      <xdr:col>4</xdr:col>
      <xdr:colOff>514349</xdr:colOff>
      <xdr:row>36</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114670</xdr:colOff>
      <xdr:row>14</xdr:row>
      <xdr:rowOff>114300</xdr:rowOff>
    </xdr:from>
    <xdr:to>
      <xdr:col>4</xdr:col>
      <xdr:colOff>514349</xdr:colOff>
      <xdr:row>34</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267071</xdr:colOff>
      <xdr:row>15</xdr:row>
      <xdr:rowOff>90159</xdr:rowOff>
    </xdr:from>
    <xdr:to>
      <xdr:col>4</xdr:col>
      <xdr:colOff>235693</xdr:colOff>
      <xdr:row>33</xdr:row>
      <xdr:rowOff>106680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114670</xdr:colOff>
      <xdr:row>19</xdr:row>
      <xdr:rowOff>47625</xdr:rowOff>
    </xdr:from>
    <xdr:to>
      <xdr:col>3</xdr:col>
      <xdr:colOff>1726406</xdr:colOff>
      <xdr:row>36</xdr:row>
      <xdr:rowOff>180975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238125</xdr:colOff>
      <xdr:row>15</xdr:row>
      <xdr:rowOff>14286</xdr:rowOff>
    </xdr:from>
    <xdr:to>
      <xdr:col>3</xdr:col>
      <xdr:colOff>723900</xdr:colOff>
      <xdr:row>33</xdr:row>
      <xdr:rowOff>76200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99251</xdr:colOff>
      <xdr:row>15</xdr:row>
      <xdr:rowOff>119743</xdr:rowOff>
    </xdr:from>
    <xdr:to>
      <xdr:col>3</xdr:col>
      <xdr:colOff>421342</xdr:colOff>
      <xdr:row>30</xdr:row>
      <xdr:rowOff>125506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99251</xdr:colOff>
      <xdr:row>15</xdr:row>
      <xdr:rowOff>119743</xdr:rowOff>
    </xdr:from>
    <xdr:to>
      <xdr:col>3</xdr:col>
      <xdr:colOff>421342</xdr:colOff>
      <xdr:row>30</xdr:row>
      <xdr:rowOff>125506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99251</xdr:colOff>
      <xdr:row>15</xdr:row>
      <xdr:rowOff>119743</xdr:rowOff>
    </xdr:from>
    <xdr:to>
      <xdr:col>3</xdr:col>
      <xdr:colOff>421342</xdr:colOff>
      <xdr:row>30</xdr:row>
      <xdr:rowOff>125506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99251</xdr:colOff>
      <xdr:row>15</xdr:row>
      <xdr:rowOff>119743</xdr:rowOff>
    </xdr:from>
    <xdr:to>
      <xdr:col>3</xdr:col>
      <xdr:colOff>421342</xdr:colOff>
      <xdr:row>30</xdr:row>
      <xdr:rowOff>125506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99251</xdr:colOff>
      <xdr:row>15</xdr:row>
      <xdr:rowOff>119743</xdr:rowOff>
    </xdr:from>
    <xdr:to>
      <xdr:col>3</xdr:col>
      <xdr:colOff>421342</xdr:colOff>
      <xdr:row>30</xdr:row>
      <xdr:rowOff>125506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99251</xdr:colOff>
      <xdr:row>15</xdr:row>
      <xdr:rowOff>119743</xdr:rowOff>
    </xdr:from>
    <xdr:to>
      <xdr:col>3</xdr:col>
      <xdr:colOff>421342</xdr:colOff>
      <xdr:row>30</xdr:row>
      <xdr:rowOff>125506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99251</xdr:colOff>
      <xdr:row>15</xdr:row>
      <xdr:rowOff>119743</xdr:rowOff>
    </xdr:from>
    <xdr:to>
      <xdr:col>3</xdr:col>
      <xdr:colOff>421342</xdr:colOff>
      <xdr:row>30</xdr:row>
      <xdr:rowOff>125506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76198</xdr:colOff>
      <xdr:row>15</xdr:row>
      <xdr:rowOff>43543</xdr:rowOff>
    </xdr:from>
    <xdr:to>
      <xdr:col>4</xdr:col>
      <xdr:colOff>382600</xdr:colOff>
      <xdr:row>37</xdr:row>
      <xdr:rowOff>97972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9"/>
  </sheetPr>
  <dimension ref="A2:A12"/>
  <sheetViews>
    <sheetView tabSelected="1" workbookViewId="0"/>
  </sheetViews>
  <sheetFormatPr defaultRowHeight="15"/>
  <sheetData>
    <row r="2" spans="1:1" ht="23.25">
      <c r="A2" s="1" t="s">
        <v>131</v>
      </c>
    </row>
    <row r="5" spans="1:1">
      <c r="A5" s="47" t="s">
        <v>160</v>
      </c>
    </row>
    <row r="6" spans="1:1">
      <c r="A6" t="s">
        <v>161</v>
      </c>
    </row>
    <row r="7" spans="1:1">
      <c r="A7" t="s">
        <v>162</v>
      </c>
    </row>
    <row r="10" spans="1:1">
      <c r="A10" s="44">
        <v>1</v>
      </c>
    </row>
    <row r="11" spans="1:1">
      <c r="A11" s="44" t="s">
        <v>129</v>
      </c>
    </row>
    <row r="12" spans="1:1">
      <c r="A12" s="44" t="s">
        <v>130</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81" r:id="rId3" name="Drop Down 1">
              <controlPr defaultSize="0" autoLine="0" autoPict="0">
                <anchor moveWithCells="1">
                  <from>
                    <xdr:col>1</xdr:col>
                    <xdr:colOff>400050</xdr:colOff>
                    <xdr:row>2</xdr:row>
                    <xdr:rowOff>28575</xdr:rowOff>
                  </from>
                  <to>
                    <xdr:col>3</xdr:col>
                    <xdr:colOff>476250</xdr:colOff>
                    <xdr:row>3</xdr:row>
                    <xdr:rowOff>114300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sheetPr>
  <dimension ref="A1:AR52"/>
  <sheetViews>
    <sheetView showGridLines="0" zoomScale="80" zoomScaleNormal="80" workbookViewId="0">
      <selection activeCell="H25" sqref="H25"/>
    </sheetView>
  </sheetViews>
  <sheetFormatPr defaultRowHeight="15"/>
  <cols>
    <col min="1" max="1" width="52.7109375" customWidth="1"/>
    <col min="2" max="2" width="11.85546875" bestFit="1" customWidth="1"/>
    <col min="3" max="3" width="9.28515625" style="19" customWidth="1"/>
    <col min="4" max="4" width="8.140625" style="19" customWidth="1"/>
    <col min="5" max="5" width="11.85546875" style="19" bestFit="1" customWidth="1"/>
    <col min="6" max="6" width="7.85546875" style="19" customWidth="1"/>
    <col min="7" max="12" width="11.85546875" style="19" bestFit="1" customWidth="1"/>
    <col min="13" max="31" width="11.85546875" bestFit="1" customWidth="1"/>
    <col min="32" max="37" width="12.5703125" bestFit="1" customWidth="1"/>
    <col min="39" max="39" width="25" customWidth="1"/>
    <col min="40" max="40" width="25.85546875" customWidth="1"/>
    <col min="41" max="41" width="28.85546875" customWidth="1"/>
  </cols>
  <sheetData>
    <row r="1" spans="1:44" ht="23.25">
      <c r="A1" s="1" t="s">
        <v>28</v>
      </c>
    </row>
    <row r="2" spans="1:44" ht="14.45" customHeight="1">
      <c r="A2" s="2"/>
    </row>
    <row r="3" spans="1:44">
      <c r="A3" s="3" t="s">
        <v>90</v>
      </c>
    </row>
    <row r="5" spans="1:44">
      <c r="C5" s="109" t="s">
        <v>21</v>
      </c>
      <c r="D5" s="109"/>
      <c r="E5" s="109"/>
      <c r="F5" s="109"/>
      <c r="G5" s="109"/>
      <c r="H5" s="109"/>
      <c r="I5" s="109"/>
      <c r="J5" s="109"/>
      <c r="K5" s="109"/>
      <c r="L5" s="109"/>
    </row>
    <row r="6" spans="1:44" s="2" customFormat="1">
      <c r="A6" s="3" t="s">
        <v>4</v>
      </c>
      <c r="B6" s="15"/>
      <c r="C6" s="20">
        <v>2010</v>
      </c>
      <c r="D6" s="20">
        <v>2020</v>
      </c>
      <c r="E6" s="20">
        <v>2030</v>
      </c>
      <c r="F6" s="20">
        <v>2040</v>
      </c>
      <c r="G6" s="20">
        <v>2050</v>
      </c>
      <c r="H6" s="20">
        <v>2060</v>
      </c>
      <c r="I6" s="20">
        <v>2070</v>
      </c>
      <c r="J6" s="20">
        <v>2080</v>
      </c>
      <c r="K6" s="20">
        <v>2090</v>
      </c>
      <c r="L6" s="20">
        <v>2100</v>
      </c>
      <c r="AM6" s="4"/>
      <c r="AN6" s="4"/>
      <c r="AO6" s="4"/>
      <c r="AP6" s="4"/>
      <c r="AQ6" s="4"/>
      <c r="AR6" s="4"/>
    </row>
    <row r="7" spans="1:44" s="2" customFormat="1" ht="14.25">
      <c r="A7" s="2" t="s">
        <v>22</v>
      </c>
      <c r="B7" s="12"/>
      <c r="C7" s="25">
        <v>0.88798131700000005</v>
      </c>
      <c r="D7" s="25">
        <v>1.1337849870000001</v>
      </c>
      <c r="E7" s="25">
        <v>1.436232087</v>
      </c>
      <c r="F7" s="25">
        <v>1.794769976</v>
      </c>
      <c r="G7" s="25">
        <v>2.1969548240000001</v>
      </c>
      <c r="H7" s="26">
        <v>2.6506953499999999</v>
      </c>
      <c r="I7" s="26">
        <v>3.177086901</v>
      </c>
      <c r="J7" s="26">
        <v>3.6630727630000002</v>
      </c>
      <c r="K7" s="26">
        <v>4.1049756249999998</v>
      </c>
      <c r="L7" s="26">
        <v>4.4553509809999996</v>
      </c>
      <c r="M7" s="12"/>
      <c r="N7" s="12"/>
      <c r="O7" s="12"/>
      <c r="P7" s="12"/>
      <c r="Q7" s="12"/>
      <c r="R7" s="6"/>
      <c r="S7" s="6"/>
      <c r="T7" s="6"/>
      <c r="U7" s="6"/>
      <c r="V7" s="6"/>
      <c r="W7" s="6"/>
      <c r="X7" s="6"/>
      <c r="Y7" s="6"/>
      <c r="Z7" s="6"/>
      <c r="AA7" s="6"/>
      <c r="AB7" s="6"/>
      <c r="AC7" s="6"/>
      <c r="AD7" s="6"/>
      <c r="AE7" s="6"/>
      <c r="AF7" s="6"/>
      <c r="AG7" s="6"/>
      <c r="AH7" s="6"/>
      <c r="AI7" s="6"/>
      <c r="AJ7" s="6"/>
      <c r="AK7" s="6"/>
      <c r="AL7" s="6"/>
      <c r="AM7" s="6"/>
      <c r="AN7" s="6"/>
    </row>
    <row r="8" spans="1:44" s="2" customFormat="1" ht="14.25">
      <c r="A8" s="2" t="s">
        <v>23</v>
      </c>
      <c r="B8" s="12"/>
      <c r="C8" s="25">
        <v>0.86114573699999997</v>
      </c>
      <c r="D8" s="25">
        <v>1.076967316</v>
      </c>
      <c r="E8" s="25">
        <v>1.3613721459999999</v>
      </c>
      <c r="F8" s="25">
        <v>1.6616878660000001</v>
      </c>
      <c r="G8" s="25">
        <v>1.983231881</v>
      </c>
      <c r="H8" s="26">
        <v>2.3249209199999998</v>
      </c>
      <c r="I8" s="26">
        <v>2.7009393519999998</v>
      </c>
      <c r="J8" s="26">
        <v>3.1069964830000001</v>
      </c>
      <c r="K8" s="26">
        <v>3.580546279</v>
      </c>
      <c r="L8" s="26">
        <v>4.0889605820000003</v>
      </c>
      <c r="M8" s="12"/>
      <c r="N8" s="12"/>
      <c r="O8" s="12"/>
      <c r="P8" s="12"/>
      <c r="Q8" s="12"/>
      <c r="R8" s="6"/>
      <c r="S8" s="6"/>
      <c r="T8" s="6"/>
      <c r="U8" s="6"/>
      <c r="V8" s="6"/>
      <c r="W8" s="6"/>
      <c r="X8" s="6"/>
      <c r="Y8" s="6"/>
      <c r="Z8" s="6"/>
      <c r="AA8" s="6"/>
      <c r="AB8" s="6"/>
      <c r="AC8" s="6"/>
      <c r="AD8" s="6"/>
      <c r="AE8" s="6"/>
      <c r="AF8" s="6"/>
      <c r="AG8" s="6"/>
      <c r="AH8" s="6"/>
      <c r="AI8" s="6"/>
      <c r="AJ8" s="6"/>
      <c r="AK8" s="6"/>
      <c r="AL8" s="6"/>
      <c r="AM8" s="7"/>
      <c r="AN8" s="6"/>
      <c r="AO8" s="8"/>
    </row>
    <row r="9" spans="1:44" s="2" customFormat="1" ht="14.25">
      <c r="A9" s="2" t="s">
        <v>24</v>
      </c>
      <c r="B9" s="12"/>
      <c r="C9" s="25">
        <v>0.88834259999999998</v>
      </c>
      <c r="D9" s="25">
        <v>1.1393377010000001</v>
      </c>
      <c r="E9" s="25">
        <v>1.43199254</v>
      </c>
      <c r="F9" s="25">
        <v>1.6544090730000001</v>
      </c>
      <c r="G9" s="25">
        <v>1.86225028</v>
      </c>
      <c r="H9" s="26">
        <v>1.9805293100000001</v>
      </c>
      <c r="I9" s="26">
        <v>2.037068251</v>
      </c>
      <c r="J9" s="26">
        <v>2.0636289890000001</v>
      </c>
      <c r="K9" s="26">
        <v>2.0566789609999998</v>
      </c>
      <c r="L9" s="26">
        <v>2.0194953130000002</v>
      </c>
      <c r="M9" s="12"/>
      <c r="N9" s="12"/>
      <c r="O9" s="12"/>
      <c r="P9" s="12"/>
      <c r="Q9" s="12"/>
      <c r="R9" s="6"/>
      <c r="S9" s="6"/>
      <c r="T9" s="6"/>
      <c r="U9" s="6"/>
      <c r="V9" s="6"/>
      <c r="W9" s="6"/>
      <c r="X9" s="6"/>
      <c r="Y9" s="6"/>
      <c r="Z9" s="6"/>
      <c r="AA9" s="6"/>
      <c r="AB9" s="6"/>
      <c r="AC9" s="6"/>
      <c r="AD9" s="6"/>
      <c r="AE9" s="6"/>
      <c r="AF9" s="6"/>
      <c r="AG9" s="6"/>
      <c r="AH9" s="6"/>
      <c r="AI9" s="6"/>
      <c r="AJ9" s="6"/>
      <c r="AK9" s="6"/>
      <c r="AL9" s="6"/>
      <c r="AM9" s="7"/>
      <c r="AN9" s="6"/>
    </row>
    <row r="10" spans="1:44" s="2" customFormat="1" ht="14.25">
      <c r="A10" s="2" t="s">
        <v>25</v>
      </c>
      <c r="B10" s="12"/>
      <c r="C10" s="25">
        <v>0.86087748799999997</v>
      </c>
      <c r="D10" s="25">
        <v>1.073530299</v>
      </c>
      <c r="E10" s="25">
        <v>1.2417667859999999</v>
      </c>
      <c r="F10" s="25">
        <v>1.4292627149999999</v>
      </c>
      <c r="G10" s="25">
        <v>1.6038308059999999</v>
      </c>
      <c r="H10" s="26">
        <v>1.730140048</v>
      </c>
      <c r="I10" s="26">
        <v>1.793216068</v>
      </c>
      <c r="J10" s="26">
        <v>1.8152317490000001</v>
      </c>
      <c r="K10" s="26">
        <v>1.791071734</v>
      </c>
      <c r="L10" s="26">
        <v>1.7233480670000001</v>
      </c>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row>
    <row r="11" spans="1:44" s="2" customFormat="1" ht="14.25">
      <c r="A11" s="2" t="s">
        <v>75</v>
      </c>
      <c r="B11" s="12"/>
      <c r="C11" s="25">
        <v>0.88855498200000005</v>
      </c>
      <c r="D11" s="25">
        <v>1.1485919899999999</v>
      </c>
      <c r="E11" s="25">
        <v>1.4222812229999999</v>
      </c>
      <c r="F11" s="25">
        <v>1.6160263050000001</v>
      </c>
      <c r="G11" s="25">
        <v>1.768790434</v>
      </c>
      <c r="H11" s="26">
        <v>1.8515734829999999</v>
      </c>
      <c r="I11" s="26">
        <v>1.8766155170000001</v>
      </c>
      <c r="J11" s="26">
        <v>1.8552737050000001</v>
      </c>
      <c r="K11" s="26">
        <v>1.8091531249999999</v>
      </c>
      <c r="L11" s="26">
        <v>1.7405332280000001</v>
      </c>
      <c r="M11" s="12"/>
      <c r="N11" s="12"/>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2" customFormat="1" ht="14.25">
      <c r="A12" s="2" t="s">
        <v>76</v>
      </c>
      <c r="B12" s="12"/>
      <c r="C12" s="25">
        <v>0.86125184600000004</v>
      </c>
      <c r="D12" s="25">
        <v>1.0786073650000001</v>
      </c>
      <c r="E12" s="25">
        <v>1.231474465</v>
      </c>
      <c r="F12" s="25">
        <v>1.401950499</v>
      </c>
      <c r="G12" s="25">
        <v>1.538713427</v>
      </c>
      <c r="H12" s="26">
        <v>1.6326984149999999</v>
      </c>
      <c r="I12" s="26">
        <v>1.678319882</v>
      </c>
      <c r="J12" s="26">
        <v>1.6723017250000001</v>
      </c>
      <c r="K12" s="26">
        <v>1.6271246749999999</v>
      </c>
      <c r="L12" s="26">
        <v>1.544523842</v>
      </c>
      <c r="M12" s="12"/>
      <c r="N12" s="12"/>
      <c r="O12" s="12"/>
      <c r="P12" s="12"/>
      <c r="Q12" s="12"/>
      <c r="R12" s="6"/>
      <c r="S12" s="6"/>
      <c r="T12" s="6"/>
      <c r="U12" s="6"/>
      <c r="V12" s="6"/>
      <c r="W12" s="6"/>
      <c r="X12" s="6"/>
      <c r="Y12" s="6"/>
      <c r="Z12" s="6"/>
      <c r="AA12" s="6"/>
      <c r="AB12" s="6"/>
      <c r="AC12" s="6"/>
      <c r="AD12" s="6"/>
      <c r="AE12" s="6"/>
      <c r="AF12" s="6"/>
      <c r="AG12" s="6"/>
      <c r="AH12" s="6"/>
      <c r="AI12" s="6"/>
      <c r="AJ12" s="6"/>
      <c r="AK12" s="6"/>
      <c r="AL12" s="6"/>
      <c r="AM12" s="7"/>
      <c r="AN12" s="6"/>
    </row>
    <row r="13" spans="1:44" s="2" customFormat="1" ht="14.25">
      <c r="A13" s="2" t="s">
        <v>79</v>
      </c>
      <c r="B13" s="12"/>
      <c r="C13" s="25">
        <v>0.87102507174999988</v>
      </c>
      <c r="D13" s="25">
        <v>1.1060446645000002</v>
      </c>
      <c r="E13" s="25">
        <v>1.4060054759999998</v>
      </c>
      <c r="F13" s="25">
        <v>1.7464677447499999</v>
      </c>
      <c r="G13" s="25">
        <v>2.1152357715000001</v>
      </c>
      <c r="H13" s="26">
        <v>2.5108192995</v>
      </c>
      <c r="I13" s="26">
        <v>2.9463912714999996</v>
      </c>
      <c r="J13" s="26">
        <v>3.548</v>
      </c>
      <c r="K13" s="26">
        <v>3.9849999999999999</v>
      </c>
      <c r="L13" s="26">
        <v>4.3449999999999998</v>
      </c>
      <c r="M13" s="12"/>
      <c r="N13" s="12"/>
      <c r="O13" s="12"/>
      <c r="P13" s="12"/>
      <c r="Q13" s="12"/>
      <c r="R13" s="6"/>
      <c r="S13" s="6"/>
      <c r="T13" s="6"/>
      <c r="U13" s="6"/>
      <c r="V13" s="6"/>
      <c r="W13" s="6"/>
      <c r="X13" s="6"/>
      <c r="Y13" s="6"/>
      <c r="Z13" s="6"/>
      <c r="AA13" s="6"/>
      <c r="AB13" s="6"/>
      <c r="AC13" s="6"/>
      <c r="AD13" s="6"/>
      <c r="AE13" s="6"/>
      <c r="AF13" s="6"/>
      <c r="AG13" s="6"/>
      <c r="AH13" s="6"/>
      <c r="AI13" s="6"/>
      <c r="AJ13" s="6"/>
      <c r="AK13" s="6"/>
      <c r="AL13" s="6"/>
      <c r="AM13" s="7"/>
      <c r="AN13" s="6"/>
    </row>
    <row r="14" spans="1:44" s="2" customFormat="1" ht="14.25">
      <c r="A14" s="5" t="s">
        <v>78</v>
      </c>
      <c r="B14" s="12"/>
      <c r="C14" s="29">
        <v>0.87362120200000004</v>
      </c>
      <c r="D14" s="29">
        <v>1.1121022149999999</v>
      </c>
      <c r="E14" s="29">
        <v>1.3490657429999999</v>
      </c>
      <c r="F14" s="29">
        <v>1.5409999999999999</v>
      </c>
      <c r="G14" s="29">
        <v>1.7141043819999999</v>
      </c>
      <c r="H14" s="29">
        <v>1.829231737</v>
      </c>
      <c r="I14" s="29">
        <v>1.889722645</v>
      </c>
      <c r="J14" s="29">
        <v>1.9049099540000001</v>
      </c>
      <c r="K14" s="29">
        <v>1.8873728649999999</v>
      </c>
      <c r="L14" s="29">
        <v>1.838101867</v>
      </c>
      <c r="M14" s="12"/>
      <c r="N14" s="12"/>
      <c r="O14" s="12"/>
      <c r="P14" s="12"/>
      <c r="Q14" s="12"/>
      <c r="R14" s="6"/>
      <c r="S14" s="6"/>
      <c r="T14" s="6"/>
      <c r="U14" s="6"/>
      <c r="V14" s="6"/>
      <c r="W14" s="6"/>
      <c r="X14" s="6"/>
      <c r="Y14" s="6"/>
      <c r="Z14" s="6"/>
      <c r="AA14" s="6"/>
      <c r="AB14" s="6"/>
      <c r="AC14" s="6"/>
      <c r="AD14" s="6"/>
      <c r="AE14" s="6"/>
      <c r="AF14" s="6"/>
      <c r="AG14" s="6"/>
      <c r="AH14" s="6"/>
      <c r="AI14" s="6"/>
      <c r="AJ14" s="6"/>
      <c r="AK14" s="6"/>
      <c r="AL14" s="6"/>
      <c r="AM14" s="7"/>
      <c r="AN14" s="6"/>
    </row>
    <row r="15" spans="1:44" s="6" customFormat="1" ht="14.25">
      <c r="A15" s="5" t="s">
        <v>77</v>
      </c>
      <c r="B15" s="12"/>
      <c r="C15" s="29">
        <v>0.87435532500000002</v>
      </c>
      <c r="D15" s="29">
        <v>1.117534757</v>
      </c>
      <c r="E15" s="29">
        <v>1.3403667239999999</v>
      </c>
      <c r="F15" s="29">
        <v>1.498</v>
      </c>
      <c r="G15" s="29">
        <v>1.6211461279999999</v>
      </c>
      <c r="H15" s="29">
        <v>1.6934892560000001</v>
      </c>
      <c r="I15" s="29">
        <v>1.7185887790000001</v>
      </c>
      <c r="J15" s="29">
        <v>1.707634594</v>
      </c>
      <c r="K15" s="29">
        <v>1.6700919169999999</v>
      </c>
      <c r="L15" s="29">
        <v>1.607795936</v>
      </c>
      <c r="M15" s="12"/>
      <c r="N15" s="12"/>
      <c r="O15" s="12"/>
      <c r="P15" s="12"/>
      <c r="Q15" s="12"/>
    </row>
    <row r="16" spans="1:44" s="10" customFormat="1">
      <c r="A16" s="4"/>
      <c r="B16" s="6"/>
      <c r="C16" s="25"/>
      <c r="D16" s="25"/>
      <c r="E16" s="25"/>
      <c r="F16" s="25"/>
      <c r="G16" s="25"/>
      <c r="H16" s="25"/>
      <c r="I16" s="25"/>
      <c r="J16" s="25"/>
      <c r="K16" s="25"/>
      <c r="L16" s="25"/>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22"/>
      <c r="D17" s="22"/>
      <c r="E17" s="22"/>
      <c r="F17" s="22"/>
      <c r="G17" s="22"/>
      <c r="H17" s="23"/>
      <c r="I17" s="23"/>
      <c r="J17" s="23"/>
      <c r="K17" s="23"/>
      <c r="L17" s="23"/>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4"/>
      <c r="B18" s="6"/>
      <c r="C18" s="22"/>
      <c r="D18" s="22"/>
      <c r="E18" s="22"/>
      <c r="F18" s="22"/>
      <c r="G18" s="22"/>
      <c r="H18" s="23"/>
      <c r="I18" s="23"/>
      <c r="J18" s="23"/>
      <c r="K18" s="23"/>
      <c r="L18" s="23"/>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22"/>
      <c r="D19" s="22"/>
      <c r="E19" s="22"/>
      <c r="F19" s="22"/>
      <c r="G19" s="22"/>
      <c r="H19" s="23"/>
      <c r="I19" s="23"/>
      <c r="J19" s="23"/>
      <c r="K19" s="23"/>
      <c r="L19" s="23"/>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24"/>
      <c r="D20" s="23"/>
      <c r="E20" s="23"/>
      <c r="F20" s="23"/>
      <c r="G20" s="23"/>
      <c r="H20" s="23"/>
      <c r="I20" s="23"/>
      <c r="J20" s="23"/>
      <c r="K20" s="23"/>
      <c r="L20" s="23"/>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2"/>
      <c r="B21" s="6"/>
      <c r="C21" s="24"/>
      <c r="D21" s="23"/>
      <c r="E21" s="23"/>
      <c r="F21" s="23"/>
      <c r="G21" s="23"/>
      <c r="H21" s="23"/>
      <c r="I21" s="23"/>
      <c r="J21" s="23"/>
      <c r="K21" s="23"/>
      <c r="L21" s="23"/>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23"/>
      <c r="D22" s="23"/>
      <c r="E22" s="23"/>
      <c r="F22" s="23"/>
      <c r="G22" s="23"/>
      <c r="H22" s="23"/>
      <c r="I22" s="23"/>
      <c r="J22" s="23"/>
      <c r="K22" s="23"/>
      <c r="L22" s="23"/>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23"/>
      <c r="D23" s="23"/>
      <c r="E23" s="23"/>
      <c r="F23" s="23"/>
      <c r="G23" s="23"/>
      <c r="H23" s="23"/>
      <c r="I23" s="23"/>
      <c r="J23" s="23"/>
      <c r="K23" s="23"/>
      <c r="L23" s="23"/>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c r="A24" s="4"/>
      <c r="B24" s="6"/>
      <c r="C24" s="23"/>
      <c r="D24" s="23"/>
      <c r="E24" s="23"/>
      <c r="F24" s="23"/>
      <c r="G24" s="23"/>
      <c r="H24" s="23"/>
      <c r="I24" s="23"/>
      <c r="J24" s="23"/>
      <c r="K24" s="23"/>
      <c r="L24" s="23"/>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s="10" customFormat="1">
      <c r="A25" s="4"/>
      <c r="B25" s="6"/>
      <c r="C25" s="23"/>
      <c r="D25" s="23"/>
      <c r="E25" s="23"/>
      <c r="F25" s="23"/>
      <c r="G25" s="23"/>
      <c r="H25" s="23"/>
      <c r="I25" s="23"/>
      <c r="J25" s="23"/>
      <c r="K25" s="23"/>
      <c r="L25" s="23"/>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row>
    <row r="26" spans="1:40" s="10" customFormat="1">
      <c r="A26" s="4"/>
      <c r="B26" s="6"/>
      <c r="C26" s="23"/>
      <c r="D26" s="23"/>
      <c r="E26" s="23"/>
      <c r="F26" s="23"/>
      <c r="G26" s="23"/>
      <c r="H26" s="23"/>
      <c r="I26" s="23"/>
      <c r="J26" s="23"/>
      <c r="K26" s="23"/>
      <c r="L26" s="23"/>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row>
    <row r="27" spans="1:40" s="10" customFormat="1">
      <c r="A27" s="4"/>
      <c r="B27" s="6"/>
      <c r="C27" s="23"/>
      <c r="D27" s="23"/>
      <c r="E27" s="23"/>
      <c r="F27" s="23"/>
      <c r="G27" s="23"/>
      <c r="H27" s="23"/>
      <c r="I27" s="23"/>
      <c r="J27" s="23"/>
      <c r="K27" s="23"/>
      <c r="L27" s="23"/>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row>
    <row r="28" spans="1:40">
      <c r="A28" s="2"/>
      <c r="B28" s="6"/>
      <c r="C28" s="23"/>
      <c r="D28" s="23"/>
      <c r="E28" s="23"/>
      <c r="F28" s="23"/>
      <c r="G28" s="23"/>
      <c r="H28" s="23"/>
      <c r="I28" s="23"/>
      <c r="J28" s="23"/>
      <c r="K28" s="23"/>
      <c r="L28" s="23"/>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c r="A29" s="2"/>
      <c r="B29" s="6"/>
      <c r="C29" s="23"/>
      <c r="D29" s="23"/>
      <c r="E29" s="23"/>
      <c r="F29" s="23"/>
      <c r="G29" s="23"/>
      <c r="H29" s="23"/>
      <c r="I29" s="23"/>
      <c r="J29" s="23"/>
      <c r="K29" s="23"/>
      <c r="L29" s="23"/>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row>
    <row r="30" spans="1:40">
      <c r="A30" s="2"/>
      <c r="B30" s="6"/>
      <c r="C30" s="23"/>
      <c r="D30" s="23"/>
      <c r="E30" s="23"/>
      <c r="F30" s="23"/>
      <c r="G30" s="23"/>
      <c r="H30" s="23"/>
      <c r="I30" s="23"/>
      <c r="J30" s="23"/>
      <c r="K30" s="23"/>
      <c r="L30" s="23"/>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row>
    <row r="31" spans="1:40">
      <c r="A31" s="2"/>
      <c r="B31" s="6"/>
      <c r="C31" s="23"/>
      <c r="D31" s="23"/>
      <c r="E31" s="23"/>
      <c r="F31" s="23"/>
      <c r="G31" s="23"/>
      <c r="H31" s="23"/>
      <c r="I31" s="23"/>
      <c r="J31" s="23"/>
      <c r="K31" s="23"/>
      <c r="L31" s="23"/>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row>
    <row r="32" spans="1:40">
      <c r="A32" s="2" t="s">
        <v>54</v>
      </c>
      <c r="B32" s="2"/>
      <c r="C32" s="21"/>
      <c r="D32" s="21"/>
      <c r="E32" s="21"/>
      <c r="F32" s="21"/>
      <c r="G32" s="21"/>
      <c r="H32" s="21"/>
      <c r="I32" s="21"/>
      <c r="J32" s="21"/>
      <c r="K32" s="21"/>
      <c r="L32" s="21"/>
    </row>
    <row r="33" spans="1:12" ht="15" customHeight="1">
      <c r="A33" s="110" t="s">
        <v>80</v>
      </c>
      <c r="B33" s="110"/>
      <c r="C33" s="110"/>
      <c r="D33" s="110"/>
      <c r="E33" s="110"/>
      <c r="F33" s="110"/>
      <c r="G33" s="21"/>
      <c r="H33" s="21"/>
      <c r="I33" s="21"/>
      <c r="J33" s="21"/>
      <c r="K33" s="21"/>
      <c r="L33" s="21"/>
    </row>
    <row r="34" spans="1:12">
      <c r="A34" s="110"/>
      <c r="B34" s="110"/>
      <c r="C34" s="110"/>
      <c r="D34" s="110"/>
      <c r="E34" s="110"/>
      <c r="F34" s="110"/>
      <c r="G34" s="21"/>
      <c r="H34" s="21"/>
      <c r="I34" s="21"/>
      <c r="J34" s="21"/>
      <c r="K34" s="21"/>
      <c r="L34" s="21"/>
    </row>
    <row r="35" spans="1:12">
      <c r="A35" s="110"/>
      <c r="B35" s="110"/>
      <c r="C35" s="110"/>
      <c r="D35" s="110"/>
      <c r="E35" s="110"/>
      <c r="F35" s="110"/>
      <c r="G35" s="21"/>
      <c r="H35" s="21"/>
      <c r="I35" s="21"/>
      <c r="J35" s="21"/>
      <c r="K35" s="21"/>
      <c r="L35" s="21"/>
    </row>
    <row r="36" spans="1:12">
      <c r="A36" s="110"/>
      <c r="B36" s="110"/>
      <c r="C36" s="110"/>
      <c r="D36" s="110"/>
      <c r="E36" s="110"/>
      <c r="F36" s="110"/>
      <c r="G36" s="21"/>
      <c r="H36" s="21"/>
      <c r="I36" s="21"/>
      <c r="J36" s="21"/>
      <c r="K36" s="21"/>
      <c r="L36" s="21"/>
    </row>
    <row r="37" spans="1:12">
      <c r="A37" s="110"/>
      <c r="B37" s="110"/>
      <c r="C37" s="110"/>
      <c r="D37" s="110"/>
      <c r="E37" s="110"/>
      <c r="F37" s="110"/>
      <c r="G37" s="21"/>
      <c r="H37" s="21"/>
      <c r="I37" s="21"/>
      <c r="J37" s="21"/>
      <c r="K37" s="21"/>
      <c r="L37" s="21"/>
    </row>
    <row r="38" spans="1:12">
      <c r="A38" s="2"/>
      <c r="B38" s="2"/>
      <c r="C38" s="21"/>
      <c r="D38" s="21"/>
      <c r="E38" s="21"/>
      <c r="F38" s="21"/>
      <c r="G38" s="21"/>
      <c r="H38" s="21"/>
      <c r="I38" s="21"/>
      <c r="J38" s="21"/>
      <c r="K38" s="21"/>
      <c r="L38" s="21"/>
    </row>
    <row r="39" spans="1:12">
      <c r="A39" s="2"/>
      <c r="B39" s="2"/>
      <c r="C39" s="21"/>
      <c r="D39" s="21"/>
      <c r="E39" s="21"/>
      <c r="F39" s="21"/>
      <c r="G39" s="21"/>
      <c r="H39" s="21"/>
      <c r="I39" s="21"/>
      <c r="J39" s="21"/>
      <c r="K39" s="21"/>
      <c r="L39" s="21"/>
    </row>
    <row r="40" spans="1:12">
      <c r="A40" s="2"/>
      <c r="B40" s="2"/>
      <c r="C40" s="21"/>
      <c r="D40" s="21"/>
      <c r="E40" s="21"/>
      <c r="F40" s="21"/>
      <c r="G40" s="21"/>
      <c r="H40" s="21"/>
      <c r="I40" s="21"/>
      <c r="J40" s="21"/>
      <c r="K40" s="21"/>
      <c r="L40" s="21"/>
    </row>
    <row r="41" spans="1:12">
      <c r="A41" s="2"/>
      <c r="B41" s="2"/>
      <c r="C41" s="21"/>
      <c r="D41" s="21"/>
      <c r="E41" s="21"/>
      <c r="F41" s="21"/>
      <c r="G41" s="21"/>
      <c r="H41" s="21"/>
      <c r="I41" s="21"/>
      <c r="J41" s="21"/>
      <c r="K41" s="21"/>
      <c r="L41" s="21"/>
    </row>
    <row r="42" spans="1:12">
      <c r="A42" s="2"/>
      <c r="B42" s="2"/>
      <c r="C42" s="21"/>
      <c r="D42" s="21"/>
      <c r="E42" s="21"/>
      <c r="F42" s="21"/>
      <c r="G42" s="21"/>
      <c r="H42" s="21"/>
      <c r="I42" s="21"/>
      <c r="J42" s="21"/>
      <c r="K42" s="21"/>
      <c r="L42" s="21"/>
    </row>
    <row r="43" spans="1:12">
      <c r="A43" s="2"/>
      <c r="B43" s="2"/>
      <c r="C43" s="21"/>
      <c r="D43" s="21"/>
      <c r="E43" s="21"/>
      <c r="F43" s="21"/>
      <c r="G43" s="21"/>
      <c r="H43" s="21"/>
      <c r="I43" s="21"/>
      <c r="J43" s="21"/>
      <c r="K43" s="21"/>
      <c r="L43" s="21"/>
    </row>
    <row r="44" spans="1:12">
      <c r="A44" s="2"/>
      <c r="B44" s="2"/>
      <c r="C44" s="21"/>
      <c r="D44" s="21"/>
      <c r="E44" s="21"/>
      <c r="F44" s="21"/>
      <c r="G44" s="21"/>
      <c r="H44" s="21"/>
      <c r="I44" s="21"/>
      <c r="J44" s="21"/>
      <c r="K44" s="21"/>
      <c r="L44" s="21"/>
    </row>
    <row r="45" spans="1:12">
      <c r="A45" s="2"/>
      <c r="B45" s="2"/>
      <c r="C45" s="21"/>
      <c r="D45" s="21"/>
      <c r="E45" s="21"/>
      <c r="F45" s="21"/>
      <c r="G45" s="21"/>
      <c r="H45" s="21"/>
      <c r="I45" s="21"/>
      <c r="J45" s="21"/>
      <c r="K45" s="21"/>
      <c r="L45" s="21"/>
    </row>
    <row r="46" spans="1:12">
      <c r="A46" s="2"/>
      <c r="B46" s="2"/>
      <c r="C46" s="21"/>
      <c r="D46" s="21"/>
      <c r="E46" s="21"/>
      <c r="F46" s="21"/>
      <c r="G46" s="21"/>
      <c r="H46" s="21"/>
      <c r="I46" s="21"/>
      <c r="J46" s="21"/>
      <c r="K46" s="21"/>
      <c r="L46" s="21"/>
    </row>
    <row r="47" spans="1:12">
      <c r="A47" s="2"/>
      <c r="B47" s="2"/>
      <c r="C47" s="21"/>
      <c r="D47" s="21"/>
      <c r="E47" s="21"/>
      <c r="F47" s="21"/>
      <c r="G47" s="21"/>
      <c r="H47" s="21"/>
      <c r="I47" s="21"/>
      <c r="J47" s="21"/>
      <c r="K47" s="21"/>
      <c r="L47" s="21"/>
    </row>
    <row r="48" spans="1:12">
      <c r="A48" s="2"/>
      <c r="B48" s="2"/>
      <c r="C48" s="21"/>
      <c r="D48" s="21"/>
      <c r="E48" s="21"/>
      <c r="F48" s="21"/>
      <c r="G48" s="21"/>
      <c r="H48" s="21"/>
      <c r="I48" s="21"/>
      <c r="J48" s="21"/>
      <c r="K48" s="21"/>
      <c r="L48" s="21"/>
    </row>
    <row r="49" spans="1:12">
      <c r="A49" s="2"/>
      <c r="B49" s="2"/>
      <c r="C49" s="21"/>
      <c r="D49" s="21"/>
      <c r="E49" s="21"/>
      <c r="F49" s="21"/>
      <c r="G49" s="21"/>
      <c r="H49" s="21"/>
      <c r="I49" s="21"/>
      <c r="J49" s="21"/>
      <c r="K49" s="21"/>
      <c r="L49" s="21"/>
    </row>
    <row r="50" spans="1:12">
      <c r="A50" s="2"/>
      <c r="B50" s="2"/>
      <c r="C50" s="21"/>
      <c r="D50" s="21"/>
      <c r="E50" s="21"/>
      <c r="F50" s="21"/>
      <c r="G50" s="21"/>
      <c r="H50" s="21"/>
      <c r="I50" s="21"/>
      <c r="J50" s="21"/>
      <c r="K50" s="21"/>
      <c r="L50" s="21"/>
    </row>
    <row r="51" spans="1:12">
      <c r="A51" s="2"/>
      <c r="B51" s="2"/>
      <c r="C51" s="21"/>
      <c r="D51" s="21"/>
      <c r="E51" s="21"/>
      <c r="F51" s="21"/>
      <c r="G51" s="21"/>
      <c r="H51" s="21"/>
      <c r="I51" s="21"/>
      <c r="J51" s="21"/>
      <c r="K51" s="21"/>
      <c r="L51" s="21"/>
    </row>
    <row r="52" spans="1:12">
      <c r="A52" s="2"/>
      <c r="B52" s="2"/>
      <c r="C52" s="21"/>
      <c r="D52" s="21"/>
      <c r="E52" s="21"/>
      <c r="F52" s="21"/>
      <c r="G52" s="21"/>
      <c r="H52" s="21"/>
      <c r="I52" s="21"/>
      <c r="J52" s="21"/>
      <c r="K52" s="21"/>
      <c r="L52" s="21"/>
    </row>
  </sheetData>
  <mergeCells count="2">
    <mergeCell ref="C5:L5"/>
    <mergeCell ref="A33:F3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6"/>
  </sheetPr>
  <dimension ref="A1:AR44"/>
  <sheetViews>
    <sheetView showGridLines="0" zoomScale="80" zoomScaleNormal="80" workbookViewId="0">
      <selection activeCell="A8" sqref="A8"/>
    </sheetView>
  </sheetViews>
  <sheetFormatPr defaultRowHeight="15"/>
  <cols>
    <col min="1" max="1" width="52.7109375" customWidth="1"/>
    <col min="2" max="4" width="11.85546875" bestFit="1" customWidth="1"/>
    <col min="5" max="5" width="15.28515625" customWidth="1"/>
    <col min="6" max="6" width="16.42578125" customWidth="1"/>
    <col min="7" max="8" width="11.85546875" bestFit="1" customWidth="1"/>
    <col min="9" max="9" width="16.5703125" customWidth="1"/>
    <col min="10" max="31" width="11.85546875" bestFit="1" customWidth="1"/>
    <col min="32" max="37" width="12.5703125" bestFit="1" customWidth="1"/>
    <col min="39" max="39" width="25" customWidth="1"/>
    <col min="40" max="40" width="25.85546875" customWidth="1"/>
    <col min="41" max="41" width="28.85546875" customWidth="1"/>
  </cols>
  <sheetData>
    <row r="1" spans="1:44" ht="23.25">
      <c r="A1" s="1" t="s">
        <v>27</v>
      </c>
    </row>
    <row r="2" spans="1:44">
      <c r="A2" s="2"/>
    </row>
    <row r="3" spans="1:44" ht="14.45" customHeight="1">
      <c r="A3" s="2"/>
    </row>
    <row r="4" spans="1:44">
      <c r="A4" s="3" t="s">
        <v>91</v>
      </c>
    </row>
    <row r="6" spans="1:44">
      <c r="C6" s="111" t="s">
        <v>3</v>
      </c>
      <c r="D6" s="111"/>
      <c r="E6" s="111"/>
      <c r="F6" s="30"/>
      <c r="G6" s="30"/>
      <c r="H6" s="30"/>
      <c r="I6" s="30"/>
    </row>
    <row r="7" spans="1:44" s="2" customFormat="1">
      <c r="A7" s="3" t="s">
        <v>4</v>
      </c>
      <c r="B7" s="15"/>
      <c r="C7" s="18" t="s">
        <v>81</v>
      </c>
      <c r="D7" s="18" t="s">
        <v>82</v>
      </c>
      <c r="E7" s="27" t="s">
        <v>83</v>
      </c>
      <c r="F7" s="27"/>
      <c r="G7" s="27"/>
      <c r="H7" s="27"/>
      <c r="I7" s="27"/>
      <c r="AM7" s="4"/>
      <c r="AN7" s="4"/>
      <c r="AO7" s="4"/>
      <c r="AP7" s="4"/>
      <c r="AQ7" s="4"/>
      <c r="AR7" s="4"/>
    </row>
    <row r="8" spans="1:44" s="2" customFormat="1" ht="14.25">
      <c r="B8" s="12"/>
      <c r="C8" s="14"/>
      <c r="D8" s="14"/>
      <c r="E8" s="14"/>
      <c r="F8" s="14"/>
      <c r="G8" s="14"/>
      <c r="H8" s="14"/>
      <c r="I8" s="14"/>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4" t="s">
        <v>41</v>
      </c>
      <c r="B9" s="12"/>
      <c r="C9" s="14">
        <v>-7.1499999999999994E-2</v>
      </c>
      <c r="D9" s="14">
        <v>-0.34499999999999997</v>
      </c>
      <c r="E9" s="14">
        <v>-0.27900000000000003</v>
      </c>
      <c r="F9" s="14"/>
      <c r="G9" s="14"/>
      <c r="H9" s="14"/>
      <c r="I9" s="14"/>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7"/>
      <c r="AN9" s="6"/>
      <c r="AO9" s="8"/>
    </row>
    <row r="10" spans="1:44" s="2" customFormat="1" ht="14.25">
      <c r="A10" s="4" t="s">
        <v>42</v>
      </c>
      <c r="B10" s="12"/>
      <c r="C10" s="14">
        <f>C11-C9</f>
        <v>-0.15750000000000003</v>
      </c>
      <c r="D10" s="14">
        <f>D11-D9</f>
        <v>-0.12200000000000005</v>
      </c>
      <c r="E10" s="14">
        <f>E11-E9</f>
        <v>-0.13099999999999995</v>
      </c>
      <c r="F10" s="14"/>
      <c r="G10" s="14"/>
      <c r="H10" s="14"/>
      <c r="I10" s="14"/>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row>
    <row r="11" spans="1:44" s="2" customFormat="1" ht="14.25" customHeight="1">
      <c r="A11" s="4" t="s">
        <v>43</v>
      </c>
      <c r="B11" s="12"/>
      <c r="C11" s="14">
        <v>-0.22900000000000001</v>
      </c>
      <c r="D11" s="14">
        <v>-0.46700000000000003</v>
      </c>
      <c r="E11" s="14">
        <v>-0.41</v>
      </c>
      <c r="F11" s="14"/>
      <c r="G11" s="14"/>
      <c r="H11" s="14"/>
      <c r="I11" s="14"/>
      <c r="J11" s="12"/>
      <c r="K11" s="12"/>
      <c r="L11" s="12"/>
      <c r="M11" s="12"/>
      <c r="N11" s="12"/>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10" customFormat="1" ht="16.5" customHeight="1">
      <c r="A12" s="4" t="s">
        <v>26</v>
      </c>
      <c r="B12" s="14"/>
      <c r="C12" s="14">
        <v>-0.13</v>
      </c>
      <c r="D12" s="14">
        <v>-0.13600000000000001</v>
      </c>
      <c r="E12" s="14">
        <v>-0.28899999999999998</v>
      </c>
      <c r="F12" s="14"/>
      <c r="G12" s="14"/>
      <c r="H12" s="14"/>
      <c r="I12" s="14"/>
      <c r="J12" s="6"/>
      <c r="K12" s="6"/>
      <c r="L12" s="6"/>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4" s="10" customFormat="1">
      <c r="A13" s="2"/>
      <c r="B13" s="14"/>
      <c r="C13" s="14"/>
      <c r="D13" s="14"/>
      <c r="E13" s="14"/>
      <c r="F13" s="14"/>
      <c r="G13" s="14"/>
      <c r="H13" s="14"/>
      <c r="I13" s="14"/>
      <c r="J13" s="6"/>
      <c r="K13" s="6"/>
      <c r="L13" s="6"/>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4" s="10" customFormat="1">
      <c r="A14" s="4"/>
      <c r="B14" s="6"/>
      <c r="C14" s="6"/>
      <c r="D14" s="6"/>
      <c r="E14" s="6"/>
      <c r="F14" s="6"/>
      <c r="G14" s="6"/>
      <c r="H14" s="6"/>
      <c r="I14" s="6"/>
      <c r="J14" s="6"/>
      <c r="K14" s="6"/>
      <c r="L14" s="6"/>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4"/>
      <c r="B15" s="6"/>
      <c r="C15" s="6"/>
      <c r="D15" s="6"/>
      <c r="E15" s="6"/>
      <c r="F15" s="6"/>
      <c r="G15" s="6"/>
      <c r="H15" s="6"/>
      <c r="I15" s="6"/>
      <c r="J15" s="6"/>
      <c r="K15" s="6"/>
      <c r="L15" s="6"/>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A16" s="4"/>
      <c r="B16" s="6"/>
      <c r="C16" s="6"/>
      <c r="D16" s="6"/>
      <c r="E16" s="6"/>
      <c r="F16" s="6"/>
      <c r="G16" s="6"/>
      <c r="H16" s="6"/>
      <c r="I16" s="6"/>
      <c r="J16" s="6"/>
      <c r="K16" s="6"/>
      <c r="L16" s="6"/>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6"/>
      <c r="D17" s="6"/>
      <c r="E17" s="6"/>
      <c r="F17" s="6"/>
      <c r="G17" s="6"/>
      <c r="H17" s="6"/>
      <c r="I17" s="6"/>
      <c r="J17" s="6"/>
      <c r="K17" s="6"/>
      <c r="L17" s="6"/>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4"/>
      <c r="B18" s="6"/>
      <c r="C18" s="6"/>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c r="A20" s="2"/>
      <c r="B20" s="6"/>
      <c r="C20" s="6"/>
      <c r="D20" s="6"/>
      <c r="E20" s="6"/>
      <c r="F20" s="6"/>
      <c r="G20" s="6"/>
      <c r="H20" s="6"/>
      <c r="I20" s="6"/>
      <c r="J20" s="6"/>
      <c r="K20" s="6"/>
      <c r="L20" s="6"/>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row>
    <row r="21" spans="1:40">
      <c r="A21" s="2"/>
      <c r="B21" s="6"/>
      <c r="C21" s="6"/>
      <c r="D21" s="6"/>
      <c r="E21" s="6"/>
      <c r="F21" s="6"/>
      <c r="G21" s="6"/>
      <c r="H21" s="6"/>
      <c r="I21" s="6"/>
      <c r="J21" s="6"/>
      <c r="K21" s="6"/>
      <c r="L21" s="6"/>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row>
    <row r="22" spans="1:40">
      <c r="A22" s="2"/>
      <c r="B22" s="6"/>
      <c r="C22" s="6"/>
      <c r="D22" s="6"/>
      <c r="E22" s="6"/>
      <c r="F22" s="6"/>
      <c r="G22" s="6"/>
      <c r="H22" s="6"/>
      <c r="I22" s="6"/>
      <c r="J22" s="6"/>
      <c r="K22" s="6"/>
      <c r="L22" s="6"/>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row>
    <row r="23" spans="1:40">
      <c r="A23" s="2"/>
      <c r="B23" s="6"/>
      <c r="C23" s="6"/>
      <c r="D23" s="6"/>
      <c r="E23" s="6"/>
      <c r="F23" s="6"/>
      <c r="G23" s="6"/>
      <c r="H23" s="6"/>
      <c r="I23" s="6"/>
      <c r="J23" s="6"/>
      <c r="K23" s="6"/>
      <c r="L23" s="6"/>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row>
    <row r="24" spans="1:40">
      <c r="A24" s="2"/>
      <c r="B24" s="2"/>
      <c r="C24" s="2"/>
      <c r="D24" s="2"/>
      <c r="E24" s="2"/>
      <c r="F24" s="2"/>
      <c r="G24" s="2"/>
      <c r="H24" s="2"/>
      <c r="I24" s="2"/>
      <c r="J24" s="2"/>
      <c r="K24" s="2"/>
      <c r="L24" s="2"/>
    </row>
    <row r="25" spans="1:40">
      <c r="A25" s="2"/>
      <c r="B25" s="2"/>
      <c r="C25" s="2"/>
      <c r="D25" s="2"/>
      <c r="E25" s="2"/>
      <c r="F25" s="2"/>
      <c r="G25" s="2"/>
      <c r="H25" s="2"/>
      <c r="I25" s="2"/>
      <c r="J25" s="2"/>
      <c r="K25" s="2"/>
      <c r="L25" s="2"/>
    </row>
    <row r="26" spans="1:40">
      <c r="A26" s="2"/>
      <c r="B26" s="2"/>
      <c r="C26" s="2"/>
      <c r="D26" s="2"/>
      <c r="E26" s="2"/>
      <c r="F26" s="2"/>
      <c r="G26" s="2"/>
      <c r="H26" s="2"/>
      <c r="I26" s="2"/>
      <c r="J26" s="2"/>
      <c r="K26" s="2"/>
      <c r="L26" s="2"/>
    </row>
    <row r="27" spans="1:40">
      <c r="A27" s="2"/>
      <c r="B27" s="2"/>
      <c r="C27" s="2"/>
      <c r="D27" s="2"/>
      <c r="E27" s="2"/>
      <c r="F27" s="2"/>
      <c r="G27" s="2"/>
      <c r="H27" s="2"/>
      <c r="I27" s="2"/>
      <c r="J27" s="2"/>
      <c r="K27" s="2"/>
      <c r="L27" s="2"/>
    </row>
    <row r="28" spans="1:40">
      <c r="A28" s="2"/>
      <c r="B28" s="2"/>
      <c r="C28" s="2"/>
      <c r="D28" s="2"/>
      <c r="E28" s="2"/>
      <c r="F28" s="2"/>
      <c r="G28" s="2"/>
      <c r="H28" s="2"/>
      <c r="I28" s="2"/>
      <c r="J28" s="2"/>
      <c r="K28" s="2"/>
      <c r="L28" s="2"/>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8"/>
      <c r="B36" s="2"/>
      <c r="C36" s="2"/>
      <c r="D36" s="2"/>
      <c r="E36" s="2"/>
      <c r="F36" s="2"/>
      <c r="G36" s="2"/>
      <c r="H36" s="2"/>
      <c r="I36" s="2"/>
      <c r="J36" s="2"/>
      <c r="K36" s="2"/>
      <c r="L36" s="2"/>
    </row>
    <row r="37" spans="1:12" ht="15" customHeight="1">
      <c r="A37" s="110" t="s">
        <v>135</v>
      </c>
      <c r="B37" s="110"/>
      <c r="C37" s="110"/>
      <c r="D37" s="110"/>
      <c r="E37" s="110"/>
      <c r="F37" s="110"/>
      <c r="G37" s="2"/>
      <c r="H37" s="2"/>
      <c r="I37" s="2"/>
      <c r="J37" s="2"/>
      <c r="K37" s="2"/>
      <c r="L37" s="2"/>
    </row>
    <row r="38" spans="1:12">
      <c r="A38" s="110"/>
      <c r="B38" s="110"/>
      <c r="C38" s="110"/>
      <c r="D38" s="110"/>
      <c r="E38" s="110"/>
      <c r="F38" s="110"/>
      <c r="G38" s="2"/>
      <c r="H38" s="2"/>
      <c r="I38" s="2"/>
      <c r="J38" s="2"/>
      <c r="K38" s="2"/>
      <c r="L38" s="2"/>
    </row>
    <row r="39" spans="1:12">
      <c r="A39" s="110"/>
      <c r="B39" s="110"/>
      <c r="C39" s="110"/>
      <c r="D39" s="110"/>
      <c r="E39" s="110"/>
      <c r="F39" s="110"/>
      <c r="G39" s="2"/>
      <c r="H39" s="2"/>
      <c r="I39" s="2"/>
      <c r="J39" s="2"/>
      <c r="K39" s="2"/>
      <c r="L39" s="2"/>
    </row>
    <row r="40" spans="1:12">
      <c r="A40" s="110"/>
      <c r="B40" s="110"/>
      <c r="C40" s="110"/>
      <c r="D40" s="110"/>
      <c r="E40" s="110"/>
      <c r="F40" s="110"/>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sheetData>
  <mergeCells count="2">
    <mergeCell ref="A37:F40"/>
    <mergeCell ref="C6:E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AR56"/>
  <sheetViews>
    <sheetView showGridLines="0" zoomScale="80" zoomScaleNormal="80" workbookViewId="0">
      <selection activeCell="A15" sqref="A15"/>
    </sheetView>
  </sheetViews>
  <sheetFormatPr defaultRowHeight="15"/>
  <cols>
    <col min="1" max="1" width="52.7109375" customWidth="1"/>
    <col min="2" max="4" width="11.85546875" bestFit="1" customWidth="1"/>
    <col min="5" max="5" width="15.28515625" customWidth="1"/>
    <col min="6" max="6" width="16.42578125" customWidth="1"/>
    <col min="7" max="8" width="11.85546875" bestFit="1" customWidth="1"/>
    <col min="9" max="9" width="16.5703125" customWidth="1"/>
    <col min="10" max="31" width="11.85546875" bestFit="1" customWidth="1"/>
    <col min="32" max="37" width="12.5703125" bestFit="1" customWidth="1"/>
    <col min="39" max="39" width="25" customWidth="1"/>
    <col min="40" max="40" width="25.85546875" customWidth="1"/>
    <col min="41" max="41" width="28.85546875" customWidth="1"/>
  </cols>
  <sheetData>
    <row r="1" spans="1:44" ht="23.25">
      <c r="A1" s="1" t="s">
        <v>27</v>
      </c>
    </row>
    <row r="2" spans="1:44">
      <c r="A2" s="2"/>
    </row>
    <row r="3" spans="1:44" ht="14.45" customHeight="1">
      <c r="A3" s="2"/>
    </row>
    <row r="4" spans="1:44">
      <c r="A4" s="3" t="s">
        <v>92</v>
      </c>
    </row>
    <row r="6" spans="1:44">
      <c r="C6" s="30"/>
      <c r="D6" s="30"/>
      <c r="E6" s="30"/>
      <c r="F6" s="16" t="str">
        <f>IF('Reference year for targets'!A10=1,"Per cent change on 1990 levels","Per cent change on 2005 levels")</f>
        <v>Per cent change on 1990 levels</v>
      </c>
      <c r="G6" s="30"/>
      <c r="H6" s="30"/>
      <c r="I6" s="30"/>
    </row>
    <row r="7" spans="1:44" s="2" customFormat="1">
      <c r="A7" s="3" t="s">
        <v>4</v>
      </c>
      <c r="B7" s="15"/>
      <c r="C7" s="18" t="s">
        <v>11</v>
      </c>
      <c r="D7" s="18" t="s">
        <v>12</v>
      </c>
      <c r="E7" s="27" t="s">
        <v>13</v>
      </c>
      <c r="F7" s="27" t="s">
        <v>14</v>
      </c>
      <c r="G7" s="27" t="s">
        <v>15</v>
      </c>
      <c r="H7" s="27" t="s">
        <v>16</v>
      </c>
      <c r="I7" s="27" t="s">
        <v>29</v>
      </c>
      <c r="AM7" s="4"/>
      <c r="AN7" s="4"/>
      <c r="AO7" s="4"/>
      <c r="AP7" s="4"/>
      <c r="AQ7" s="4"/>
      <c r="AR7" s="4"/>
    </row>
    <row r="8" spans="1:44" s="2" customFormat="1" ht="14.25">
      <c r="B8" s="12"/>
      <c r="C8" s="14"/>
      <c r="D8" s="14"/>
      <c r="E8" s="14"/>
      <c r="F8" s="14"/>
      <c r="G8" s="14"/>
      <c r="H8" s="14"/>
      <c r="I8" s="14"/>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2" t="str">
        <f>Data!A28</f>
        <v>Equal cost - shallow estimate</v>
      </c>
      <c r="B9" s="12"/>
      <c r="C9" s="14">
        <f>Data!R28</f>
        <v>-1.4999999999999999E-2</v>
      </c>
      <c r="D9" s="14">
        <f>Data!S28</f>
        <v>-0.04</v>
      </c>
      <c r="E9" s="14">
        <f>Data!T28</f>
        <v>-0.317</v>
      </c>
      <c r="F9" s="14">
        <f>Data!U28</f>
        <v>-0.46</v>
      </c>
      <c r="G9" s="14">
        <f>Data!V28</f>
        <v>-0.08</v>
      </c>
      <c r="H9" s="14">
        <f>Data!W28</f>
        <v>-0.34799999999999998</v>
      </c>
      <c r="I9" s="14">
        <f>Data!X28</f>
        <v>-0.53</v>
      </c>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6"/>
      <c r="AN9" s="6"/>
    </row>
    <row r="10" spans="1:44" s="2" customFormat="1" ht="14.25">
      <c r="A10" s="2" t="str">
        <f>Data!A29</f>
        <v>Equal cost - deep estimate</v>
      </c>
      <c r="B10" s="12"/>
      <c r="C10" s="14">
        <f>Data!R29</f>
        <v>-4.4999999999999998E-2</v>
      </c>
      <c r="D10" s="14">
        <f>Data!S29</f>
        <v>-0.09</v>
      </c>
      <c r="E10" s="14">
        <f>Data!T29</f>
        <v>-0.39</v>
      </c>
      <c r="F10" s="14">
        <f>Data!U29</f>
        <v>-0.51700000000000002</v>
      </c>
      <c r="G10" s="14">
        <f>Data!V29</f>
        <v>-0.11</v>
      </c>
      <c r="H10" s="14">
        <f>Data!W29</f>
        <v>-0.40899999999999997</v>
      </c>
      <c r="I10" s="14">
        <f>Data!X29</f>
        <v>-0.60699999999999998</v>
      </c>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6"/>
      <c r="AN10" s="6"/>
    </row>
    <row r="11" spans="1:44" s="2" customFormat="1" ht="14.25">
      <c r="A11" s="50" t="str">
        <f>Data!A30</f>
        <v>Equal cost - chart blank</v>
      </c>
      <c r="B11" s="12"/>
      <c r="C11" s="57">
        <f>Data!R30</f>
        <v>-1.4999999999999999E-2</v>
      </c>
      <c r="D11" s="57">
        <f>Data!S30</f>
        <v>-0.04</v>
      </c>
      <c r="E11" s="57">
        <f>Data!T30</f>
        <v>-0.317</v>
      </c>
      <c r="F11" s="57">
        <f>Data!U30</f>
        <v>-0.46</v>
      </c>
      <c r="G11" s="57">
        <f>Data!V30</f>
        <v>-0.08</v>
      </c>
      <c r="H11" s="57">
        <f>Data!W30</f>
        <v>-0.34799999999999998</v>
      </c>
      <c r="I11" s="57">
        <f>Data!X30</f>
        <v>-0.53</v>
      </c>
      <c r="J11" s="12"/>
      <c r="K11" s="8"/>
      <c r="L11" s="8"/>
      <c r="M11" s="8"/>
      <c r="N11" s="8"/>
      <c r="O11" s="8"/>
      <c r="P11" s="8"/>
      <c r="Q11" s="8"/>
      <c r="R11" s="6"/>
      <c r="S11" s="6"/>
      <c r="T11" s="6"/>
      <c r="U11" s="6"/>
      <c r="V11" s="6"/>
      <c r="W11" s="6"/>
      <c r="X11" s="6"/>
      <c r="Y11" s="6"/>
      <c r="Z11" s="6"/>
      <c r="AA11" s="6"/>
      <c r="AB11" s="6"/>
      <c r="AC11" s="6"/>
      <c r="AD11" s="6"/>
      <c r="AE11" s="6"/>
      <c r="AF11" s="6"/>
      <c r="AG11" s="6"/>
      <c r="AH11" s="6"/>
      <c r="AI11" s="6"/>
      <c r="AJ11" s="6"/>
      <c r="AK11" s="6"/>
      <c r="AL11" s="6"/>
      <c r="AM11" s="7"/>
      <c r="AN11" s="6"/>
      <c r="AO11" s="8"/>
    </row>
    <row r="12" spans="1:44" s="2" customFormat="1" ht="14.25">
      <c r="A12" s="50" t="str">
        <f>Data!A31</f>
        <v>Equal cost - chart positive value</v>
      </c>
      <c r="B12" s="12"/>
      <c r="C12" s="57">
        <f>Data!R31</f>
        <v>0</v>
      </c>
      <c r="D12" s="57">
        <f>Data!S31</f>
        <v>0</v>
      </c>
      <c r="E12" s="57">
        <f>Data!T31</f>
        <v>0</v>
      </c>
      <c r="F12" s="57">
        <f>Data!U31</f>
        <v>0</v>
      </c>
      <c r="G12" s="57">
        <f>Data!V31</f>
        <v>0</v>
      </c>
      <c r="H12" s="57">
        <f>Data!W31</f>
        <v>0</v>
      </c>
      <c r="I12" s="57">
        <f>Data!X31</f>
        <v>0</v>
      </c>
      <c r="J12" s="12"/>
      <c r="K12" s="8"/>
      <c r="L12" s="8"/>
      <c r="M12" s="8"/>
      <c r="N12" s="8"/>
      <c r="O12" s="8"/>
      <c r="P12" s="8"/>
      <c r="Q12" s="8"/>
      <c r="R12" s="6"/>
      <c r="S12" s="6"/>
      <c r="T12" s="6"/>
      <c r="U12" s="6"/>
      <c r="V12" s="6"/>
      <c r="W12" s="6"/>
      <c r="X12" s="6"/>
      <c r="Y12" s="6"/>
      <c r="Z12" s="6"/>
      <c r="AA12" s="6"/>
      <c r="AB12" s="6"/>
      <c r="AC12" s="6"/>
      <c r="AD12" s="6"/>
      <c r="AE12" s="6"/>
      <c r="AF12" s="6"/>
      <c r="AG12" s="6"/>
      <c r="AH12" s="6"/>
      <c r="AI12" s="6"/>
      <c r="AJ12" s="6"/>
      <c r="AK12" s="6"/>
      <c r="AL12" s="6"/>
      <c r="AM12" s="7"/>
      <c r="AN12" s="6"/>
    </row>
    <row r="13" spans="1:44" s="2" customFormat="1" ht="14.25">
      <c r="A13" s="50" t="str">
        <f>Data!A32</f>
        <v>Equal cost - chart negative value</v>
      </c>
      <c r="B13" s="12"/>
      <c r="C13" s="57">
        <f>Data!R32</f>
        <v>-0.03</v>
      </c>
      <c r="D13" s="57">
        <f>Data!S32</f>
        <v>-4.9999999999999996E-2</v>
      </c>
      <c r="E13" s="57">
        <f>Data!T32</f>
        <v>-7.3000000000000009E-2</v>
      </c>
      <c r="F13" s="57">
        <f>Data!U32</f>
        <v>-5.6999999999999995E-2</v>
      </c>
      <c r="G13" s="57">
        <f>Data!V32</f>
        <v>-0.03</v>
      </c>
      <c r="H13" s="57">
        <f>Data!W32</f>
        <v>-6.0999999999999999E-2</v>
      </c>
      <c r="I13" s="57">
        <f>Data!X32</f>
        <v>-7.6999999999999957E-2</v>
      </c>
      <c r="J13" s="12"/>
      <c r="K13" s="8"/>
      <c r="L13" s="8"/>
      <c r="M13" s="8"/>
      <c r="N13" s="8"/>
      <c r="O13" s="8"/>
      <c r="P13" s="8"/>
      <c r="Q13" s="8"/>
      <c r="R13" s="6"/>
      <c r="S13" s="6"/>
      <c r="T13" s="6"/>
      <c r="U13" s="6"/>
      <c r="V13" s="6"/>
      <c r="W13" s="6"/>
      <c r="X13" s="6"/>
      <c r="Y13" s="6"/>
      <c r="Z13" s="6"/>
      <c r="AA13" s="6"/>
      <c r="AB13" s="6"/>
      <c r="AC13" s="6"/>
      <c r="AD13" s="6"/>
      <c r="AE13" s="6"/>
      <c r="AF13" s="6"/>
      <c r="AG13" s="6"/>
      <c r="AH13" s="6"/>
      <c r="AI13" s="6"/>
      <c r="AJ13" s="6"/>
      <c r="AK13" s="6"/>
      <c r="AL13" s="6"/>
      <c r="AM13" s="7"/>
      <c r="AN13" s="6"/>
    </row>
    <row r="14" spans="1:44" s="10" customFormat="1">
      <c r="A14" s="2" t="str">
        <f>Data!A33</f>
        <v>Equal cost - Literature #1</v>
      </c>
      <c r="B14" s="6"/>
      <c r="C14" s="38">
        <f>Data!R33</f>
        <v>-0.1</v>
      </c>
      <c r="D14" s="38">
        <f>Data!S33</f>
        <v>-0.1</v>
      </c>
      <c r="E14" s="38">
        <f>Data!T33</f>
        <v>-0.37</v>
      </c>
      <c r="F14" s="38">
        <f>Data!U33</f>
        <v>-0.47</v>
      </c>
      <c r="G14" s="38">
        <f>Data!V33</f>
        <v>-0.22</v>
      </c>
      <c r="H14" s="38">
        <f>Data!W33</f>
        <v>-0.45</v>
      </c>
      <c r="I14" s="14"/>
      <c r="J14" s="6"/>
      <c r="K14" s="6"/>
      <c r="L14" s="6"/>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2" t="str">
        <f>Data!A34</f>
        <v>Equal cost - Literature #2</v>
      </c>
      <c r="B15" s="6"/>
      <c r="C15" s="38">
        <f>Data!R34</f>
        <v>-0.17599999999999999</v>
      </c>
      <c r="D15" s="14"/>
      <c r="E15" s="38">
        <f>Data!T34</f>
        <v>-0.47599999999999998</v>
      </c>
      <c r="F15" s="38">
        <f>Data!U34</f>
        <v>-0.49</v>
      </c>
      <c r="G15" s="38">
        <f>Data!V34</f>
        <v>-5.91E-2</v>
      </c>
      <c r="H15" s="38">
        <f>Data!W34</f>
        <v>-0.48599999999999999</v>
      </c>
      <c r="I15" s="14"/>
      <c r="J15" s="6"/>
      <c r="K15" s="6"/>
      <c r="L15" s="6"/>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A16" s="2" t="str">
        <f>Data!A35</f>
        <v>Equal cost - Literature #3</v>
      </c>
      <c r="B16" s="6"/>
      <c r="C16" s="38">
        <f>Data!R35</f>
        <v>-0.13700000000000001</v>
      </c>
      <c r="D16" s="14"/>
      <c r="E16" s="38">
        <f>Data!T35</f>
        <v>-0.29099999999999998</v>
      </c>
      <c r="F16" s="38">
        <f>Data!U35</f>
        <v>-0.5</v>
      </c>
      <c r="G16" s="38">
        <f>Data!V35</f>
        <v>-0.2339</v>
      </c>
      <c r="H16" s="38">
        <f>Data!W35</f>
        <v>-0.42399999999999999</v>
      </c>
      <c r="I16" s="14"/>
      <c r="J16" s="6"/>
      <c r="K16" s="6"/>
      <c r="L16" s="6"/>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2" t="str">
        <f>Data!A36</f>
        <v>Equal cost - Literature #4</v>
      </c>
      <c r="B17" s="14"/>
      <c r="C17" s="14"/>
      <c r="D17" s="14"/>
      <c r="F17" s="38">
        <f>Data!U36</f>
        <v>-0.41</v>
      </c>
      <c r="G17" s="14"/>
      <c r="H17" s="14"/>
      <c r="I17" s="14"/>
      <c r="J17" s="6"/>
      <c r="K17" s="6"/>
      <c r="L17" s="6"/>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2" t="str">
        <f>Data!A37</f>
        <v>Equal cost - Literature #5</v>
      </c>
      <c r="B18" s="14"/>
      <c r="C18" s="14"/>
      <c r="D18" s="14"/>
      <c r="E18" s="14"/>
      <c r="F18" s="38">
        <f>Data!U37</f>
        <v>-0.45300000000000001</v>
      </c>
      <c r="G18" s="14"/>
      <c r="H18" s="14"/>
      <c r="I18" s="14"/>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2" t="str">
        <f>Data!A38</f>
        <v>Equal cost - Literature #6</v>
      </c>
      <c r="B19" s="14"/>
      <c r="C19" s="14"/>
      <c r="D19" s="14"/>
      <c r="E19" s="14"/>
      <c r="F19" s="38">
        <f>Data!U38</f>
        <v>-0.53700000000000003</v>
      </c>
      <c r="G19" s="14"/>
      <c r="H19" s="14"/>
      <c r="I19" s="14"/>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2" t="str">
        <f>Data!A39</f>
        <v>Equal cost - Literature #7</v>
      </c>
      <c r="B20" s="14"/>
      <c r="C20" s="14"/>
      <c r="D20" s="14"/>
      <c r="E20" s="14"/>
      <c r="F20" s="38">
        <f>Data!U39</f>
        <v>-0.54500000000000004</v>
      </c>
      <c r="G20" s="14"/>
      <c r="H20" s="14"/>
      <c r="I20" s="14"/>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2" t="str">
        <f>Data!A40</f>
        <v>Equal cost - Literature #8</v>
      </c>
      <c r="B21" s="14"/>
      <c r="C21" s="14"/>
      <c r="D21" s="14"/>
      <c r="E21" s="14"/>
      <c r="F21" s="38">
        <f>Data!U40</f>
        <v>-0.68</v>
      </c>
      <c r="G21" s="14"/>
      <c r="H21" s="14"/>
      <c r="I21" s="14"/>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2" t="str">
        <f>Data!A41</f>
        <v>Equal cost - Literature #9</v>
      </c>
      <c r="B22" s="14"/>
      <c r="C22" s="14"/>
      <c r="D22" s="14"/>
      <c r="E22" s="14"/>
      <c r="F22" s="38">
        <f>Data!U41</f>
        <v>-0.52100000000000002</v>
      </c>
      <c r="G22" s="14"/>
      <c r="H22" s="14"/>
      <c r="I22" s="14"/>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2" t="str">
        <f>Data!A42</f>
        <v>Equal cost - Literature #10</v>
      </c>
      <c r="B23" s="14"/>
      <c r="C23" s="14"/>
      <c r="D23" s="14"/>
      <c r="E23" s="14"/>
      <c r="F23" s="38">
        <f>Data!U42</f>
        <v>-0.61199999999999999</v>
      </c>
      <c r="G23" s="14"/>
      <c r="H23" s="14"/>
      <c r="I23" s="14"/>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c r="A24" s="2" t="s">
        <v>154</v>
      </c>
      <c r="B24" s="14"/>
      <c r="C24" s="38">
        <f>Data!R43</f>
        <v>-0.11201750251657094</v>
      </c>
      <c r="D24" s="38">
        <f>Data!S43</f>
        <v>-0.20106879977297309</v>
      </c>
      <c r="E24" s="38">
        <f>Data!T43</f>
        <v>-0.28899999999999998</v>
      </c>
      <c r="F24" s="38">
        <f>Data!U43</f>
        <v>-0.4</v>
      </c>
      <c r="G24" s="38">
        <f>Data!V43</f>
        <v>1.8100000000000002E-2</v>
      </c>
      <c r="H24" s="38">
        <f>Data!W43</f>
        <v>-0.18</v>
      </c>
      <c r="I24" s="38">
        <f>Data!X43</f>
        <v>-0.6</v>
      </c>
      <c r="J24" s="6"/>
      <c r="K24" s="6"/>
      <c r="L24" s="6"/>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s="10" customFormat="1">
      <c r="A25" s="2"/>
      <c r="B25" s="14"/>
      <c r="C25" s="14"/>
      <c r="D25" s="14"/>
      <c r="E25" s="14"/>
      <c r="F25" s="14"/>
      <c r="G25" s="14"/>
      <c r="H25" s="14"/>
      <c r="I25" s="14"/>
      <c r="J25" s="6"/>
      <c r="K25" s="6"/>
      <c r="L25" s="6"/>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row>
    <row r="26" spans="1:40" s="10" customFormat="1">
      <c r="A26" s="4"/>
      <c r="B26" s="6"/>
      <c r="C26" s="6"/>
      <c r="D26" s="6"/>
      <c r="E26" s="6"/>
      <c r="F26" s="6"/>
      <c r="G26" s="6"/>
      <c r="H26" s="6"/>
      <c r="I26" s="6"/>
      <c r="J26" s="6"/>
      <c r="K26" s="6"/>
      <c r="L26" s="6"/>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row>
    <row r="27" spans="1:40" s="10" customFormat="1">
      <c r="A27" s="4"/>
      <c r="B27" s="6"/>
      <c r="C27" s="6"/>
      <c r="D27" s="6"/>
      <c r="E27" s="6"/>
      <c r="F27" s="6"/>
      <c r="G27" s="6"/>
      <c r="H27" s="6"/>
      <c r="I27" s="6"/>
      <c r="J27" s="6"/>
      <c r="K27" s="6"/>
      <c r="L27" s="6"/>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row>
    <row r="28" spans="1:40" s="10" customFormat="1">
      <c r="A28" s="4"/>
      <c r="B28" s="6"/>
      <c r="C28" s="6"/>
      <c r="D28" s="6"/>
      <c r="E28" s="6"/>
      <c r="F28" s="6"/>
      <c r="G28" s="6"/>
      <c r="H28" s="6"/>
      <c r="I28" s="6"/>
      <c r="J28" s="6"/>
      <c r="K28" s="6"/>
      <c r="L28" s="6"/>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row>
    <row r="29" spans="1:40" s="10" customFormat="1">
      <c r="A29" s="4"/>
      <c r="B29" s="6"/>
      <c r="C29" s="6"/>
      <c r="D29" s="6"/>
      <c r="E29" s="6"/>
      <c r="F29" s="6"/>
      <c r="G29" s="6"/>
      <c r="H29" s="6"/>
      <c r="I29" s="6"/>
      <c r="J29" s="6"/>
      <c r="K29" s="6"/>
      <c r="L29" s="6"/>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row>
    <row r="30" spans="1:40" s="10" customFormat="1">
      <c r="A30" s="4"/>
      <c r="B30" s="6"/>
      <c r="C30" s="6"/>
      <c r="D30" s="6"/>
      <c r="E30" s="6"/>
      <c r="F30" s="17"/>
      <c r="G30" s="6"/>
      <c r="H30" s="6"/>
      <c r="I30" s="6"/>
      <c r="J30" s="6"/>
      <c r="K30" s="6"/>
      <c r="L30" s="6"/>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row>
    <row r="31" spans="1:40" s="10" customFormat="1">
      <c r="A31" s="4"/>
      <c r="B31" s="6"/>
      <c r="C31" s="6"/>
      <c r="D31" s="6"/>
      <c r="E31" s="6"/>
      <c r="F31" s="6"/>
      <c r="G31" s="6"/>
      <c r="H31" s="6"/>
      <c r="I31" s="6"/>
      <c r="J31" s="6"/>
      <c r="K31" s="6"/>
      <c r="L31" s="6"/>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row>
    <row r="32" spans="1:40">
      <c r="A32" s="2"/>
      <c r="B32" s="6"/>
      <c r="C32" s="6"/>
      <c r="D32" s="6"/>
      <c r="E32" s="6"/>
      <c r="F32" s="6"/>
      <c r="G32" s="6"/>
      <c r="H32" s="6"/>
      <c r="I32" s="6"/>
      <c r="J32" s="6"/>
      <c r="K32" s="6"/>
      <c r="L32" s="6"/>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row>
    <row r="33" spans="1:40">
      <c r="A33" s="2"/>
      <c r="B33" s="6"/>
      <c r="C33" s="6"/>
      <c r="D33" s="6"/>
      <c r="E33" s="6"/>
      <c r="F33" s="6"/>
      <c r="G33" s="6"/>
      <c r="H33" s="6"/>
      <c r="I33" s="6"/>
      <c r="J33" s="6"/>
      <c r="K33" s="6"/>
      <c r="L33" s="6"/>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row>
    <row r="34" spans="1:40">
      <c r="A34" s="2"/>
      <c r="B34" s="6"/>
      <c r="C34" s="6"/>
      <c r="D34" s="6"/>
      <c r="E34" s="6"/>
      <c r="F34" s="6"/>
      <c r="G34" s="6"/>
      <c r="H34" s="6"/>
      <c r="I34" s="6"/>
      <c r="J34" s="6"/>
      <c r="K34" s="6"/>
      <c r="L34" s="6"/>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row>
    <row r="35" spans="1:40">
      <c r="A35" s="2"/>
      <c r="B35" s="6"/>
      <c r="C35" s="6"/>
      <c r="D35" s="6"/>
      <c r="E35" s="6"/>
      <c r="F35" s="6"/>
      <c r="G35" s="6"/>
      <c r="H35" s="6"/>
      <c r="I35" s="6"/>
      <c r="J35" s="6"/>
      <c r="K35" s="6"/>
      <c r="L35" s="6"/>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row>
    <row r="36" spans="1:40">
      <c r="A36" s="2"/>
      <c r="B36" s="2"/>
      <c r="C36" s="2"/>
      <c r="D36" s="2"/>
      <c r="E36" s="2"/>
      <c r="F36" s="2"/>
      <c r="G36" s="2"/>
      <c r="H36" s="2"/>
      <c r="I36" s="2"/>
      <c r="J36" s="2"/>
      <c r="K36" s="2"/>
      <c r="L36" s="2"/>
    </row>
    <row r="37" spans="1:40">
      <c r="A37" s="2"/>
      <c r="B37" s="2"/>
      <c r="C37" s="2"/>
      <c r="D37" s="2"/>
      <c r="E37" s="2"/>
      <c r="F37" s="2"/>
      <c r="G37" s="2"/>
      <c r="H37" s="2"/>
      <c r="I37" s="2"/>
      <c r="J37" s="2"/>
      <c r="K37" s="2"/>
      <c r="L37" s="2"/>
    </row>
    <row r="38" spans="1:40">
      <c r="A38" s="2"/>
      <c r="B38" s="2"/>
      <c r="C38" s="2"/>
      <c r="D38" s="2"/>
      <c r="E38" s="2"/>
      <c r="F38" s="2"/>
      <c r="G38" s="2"/>
      <c r="H38" s="2"/>
      <c r="I38" s="2"/>
      <c r="J38" s="2"/>
      <c r="K38" s="2"/>
      <c r="L38" s="2"/>
    </row>
    <row r="39" spans="1:40">
      <c r="A39" s="2"/>
      <c r="B39" s="2"/>
      <c r="C39" s="2"/>
      <c r="D39" s="2"/>
      <c r="E39" s="2"/>
      <c r="F39" s="2"/>
      <c r="G39" s="2"/>
      <c r="H39" s="2"/>
      <c r="I39" s="2"/>
      <c r="J39" s="2"/>
      <c r="K39" s="2"/>
      <c r="L39" s="2"/>
    </row>
    <row r="40" spans="1:40">
      <c r="A40" s="2"/>
      <c r="B40" s="2"/>
      <c r="C40" s="2"/>
      <c r="D40" s="2"/>
      <c r="E40" s="2"/>
      <c r="F40" s="2"/>
      <c r="G40" s="2"/>
      <c r="H40" s="2"/>
      <c r="I40" s="2"/>
      <c r="J40" s="2"/>
      <c r="K40" s="2"/>
      <c r="L40" s="2"/>
    </row>
    <row r="41" spans="1:40">
      <c r="A41" s="2"/>
      <c r="B41" s="2"/>
      <c r="C41" s="2"/>
      <c r="D41" s="2"/>
      <c r="E41" s="2"/>
      <c r="F41" s="2"/>
      <c r="G41" s="2"/>
      <c r="H41" s="2"/>
      <c r="I41" s="2"/>
      <c r="J41" s="2"/>
      <c r="K41" s="2"/>
      <c r="L41" s="2"/>
    </row>
    <row r="42" spans="1:40">
      <c r="A42" s="2"/>
      <c r="B42" s="2"/>
      <c r="C42" s="2"/>
      <c r="D42" s="2"/>
      <c r="E42" s="2"/>
      <c r="F42" s="2"/>
      <c r="G42" s="2"/>
      <c r="H42" s="2"/>
      <c r="I42" s="2"/>
      <c r="J42" s="2"/>
      <c r="K42" s="2"/>
      <c r="L42" s="2"/>
    </row>
    <row r="43" spans="1:40">
      <c r="A43" s="2"/>
      <c r="B43" s="2"/>
      <c r="C43" s="2"/>
      <c r="D43" s="2"/>
      <c r="E43" s="2"/>
      <c r="F43" s="2"/>
      <c r="G43" s="2"/>
      <c r="H43" s="2"/>
      <c r="I43" s="2"/>
      <c r="J43" s="2"/>
      <c r="K43" s="2"/>
      <c r="L43" s="2"/>
    </row>
    <row r="44" spans="1:40">
      <c r="A44" s="2"/>
      <c r="B44" s="2"/>
      <c r="C44" s="2"/>
      <c r="D44" s="2"/>
      <c r="E44" s="2"/>
      <c r="F44" s="2"/>
      <c r="G44" s="2"/>
      <c r="H44" s="2"/>
      <c r="I44" s="2"/>
      <c r="J44" s="2"/>
      <c r="K44" s="2"/>
      <c r="L44" s="2"/>
    </row>
    <row r="45" spans="1:40">
      <c r="A45" s="2"/>
      <c r="B45" s="2"/>
      <c r="C45" s="2"/>
      <c r="D45" s="2"/>
      <c r="E45" s="2"/>
      <c r="F45" s="2"/>
      <c r="G45" s="2"/>
      <c r="H45" s="2"/>
      <c r="I45" s="2"/>
      <c r="J45" s="2"/>
      <c r="K45" s="2"/>
      <c r="L45" s="2"/>
    </row>
    <row r="46" spans="1:40">
      <c r="A46" s="2"/>
      <c r="B46" s="2"/>
      <c r="C46" s="2"/>
      <c r="D46" s="2"/>
      <c r="E46" s="2"/>
      <c r="F46" s="2"/>
      <c r="G46" s="2"/>
      <c r="H46" s="2"/>
      <c r="I46" s="2"/>
      <c r="J46" s="2"/>
      <c r="K46" s="2"/>
      <c r="L46" s="2"/>
    </row>
    <row r="47" spans="1:40">
      <c r="A47" s="2"/>
      <c r="B47" s="2"/>
      <c r="C47" s="2"/>
      <c r="D47" s="2"/>
      <c r="E47" s="2"/>
      <c r="F47" s="2"/>
      <c r="G47" s="2"/>
      <c r="H47" s="2"/>
      <c r="I47" s="2"/>
      <c r="J47" s="2"/>
      <c r="K47" s="2"/>
      <c r="L47" s="2"/>
    </row>
    <row r="48" spans="1:40">
      <c r="A48" s="28" t="s">
        <v>64</v>
      </c>
      <c r="B48" s="2"/>
      <c r="C48" s="2"/>
      <c r="D48" s="2"/>
      <c r="E48" s="2"/>
      <c r="F48" s="2"/>
      <c r="G48" s="2"/>
      <c r="H48" s="2"/>
      <c r="I48" s="2"/>
      <c r="J48" s="2"/>
      <c r="K48" s="2"/>
      <c r="L48" s="2"/>
    </row>
    <row r="49" spans="1:12" ht="15" customHeight="1">
      <c r="A49" s="110" t="s">
        <v>34</v>
      </c>
      <c r="B49" s="110"/>
      <c r="C49" s="110"/>
      <c r="D49" s="110"/>
      <c r="E49" s="110"/>
      <c r="F49" s="110"/>
      <c r="G49" s="2"/>
      <c r="H49" s="2"/>
      <c r="I49" s="2"/>
      <c r="J49" s="2"/>
      <c r="K49" s="2"/>
      <c r="L49" s="2"/>
    </row>
    <row r="50" spans="1:12">
      <c r="A50" s="110"/>
      <c r="B50" s="110"/>
      <c r="C50" s="110"/>
      <c r="D50" s="110"/>
      <c r="E50" s="110"/>
      <c r="F50" s="110"/>
      <c r="G50" s="2"/>
      <c r="H50" s="2"/>
      <c r="I50" s="2"/>
      <c r="J50" s="2"/>
      <c r="K50" s="2"/>
      <c r="L50" s="2"/>
    </row>
    <row r="51" spans="1:12">
      <c r="A51" s="110"/>
      <c r="B51" s="110"/>
      <c r="C51" s="110"/>
      <c r="D51" s="110"/>
      <c r="E51" s="110"/>
      <c r="F51" s="110"/>
      <c r="G51" s="2"/>
      <c r="H51" s="2"/>
      <c r="I51" s="2"/>
      <c r="J51" s="2"/>
      <c r="K51" s="2"/>
      <c r="L51" s="2"/>
    </row>
    <row r="52" spans="1:12">
      <c r="A52" s="110"/>
      <c r="B52" s="110"/>
      <c r="C52" s="110"/>
      <c r="D52" s="110"/>
      <c r="E52" s="110"/>
      <c r="F52" s="110"/>
      <c r="G52" s="2"/>
      <c r="H52" s="2"/>
      <c r="I52" s="2"/>
      <c r="J52" s="2"/>
      <c r="K52" s="2"/>
      <c r="L52" s="2"/>
    </row>
    <row r="53" spans="1:12">
      <c r="A53" s="2"/>
      <c r="B53" s="2"/>
      <c r="C53" s="2"/>
      <c r="D53" s="2"/>
      <c r="E53" s="2"/>
      <c r="F53" s="2"/>
      <c r="G53" s="2"/>
      <c r="H53" s="2"/>
      <c r="I53" s="2"/>
      <c r="J53" s="2"/>
      <c r="K53" s="2"/>
      <c r="L53" s="2"/>
    </row>
    <row r="54" spans="1:12">
      <c r="A54" s="2"/>
      <c r="B54" s="2"/>
      <c r="C54" s="2"/>
      <c r="D54" s="2"/>
      <c r="E54" s="2"/>
      <c r="F54" s="2"/>
      <c r="G54" s="2"/>
      <c r="H54" s="2"/>
      <c r="I54" s="2"/>
      <c r="J54" s="2"/>
      <c r="K54" s="2"/>
      <c r="L54" s="2"/>
    </row>
    <row r="55" spans="1:12">
      <c r="A55" s="2"/>
      <c r="B55" s="2"/>
      <c r="C55" s="2"/>
      <c r="D55" s="2"/>
      <c r="E55" s="2"/>
      <c r="F55" s="2"/>
      <c r="G55" s="2"/>
      <c r="H55" s="2"/>
      <c r="I55" s="2"/>
      <c r="J55" s="2"/>
      <c r="K55" s="2"/>
      <c r="L55" s="2"/>
    </row>
    <row r="56" spans="1:12">
      <c r="A56" s="2"/>
      <c r="B56" s="2"/>
      <c r="C56" s="2"/>
      <c r="D56" s="2"/>
      <c r="E56" s="2"/>
      <c r="F56" s="2"/>
      <c r="G56" s="2"/>
      <c r="H56" s="2"/>
      <c r="I56" s="2"/>
      <c r="J56" s="2"/>
      <c r="K56" s="2"/>
      <c r="L56" s="2"/>
    </row>
  </sheetData>
  <mergeCells count="1">
    <mergeCell ref="A49:F5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R51"/>
  <sheetViews>
    <sheetView showGridLines="0" zoomScale="80" zoomScaleNormal="80" workbookViewId="0">
      <selection activeCell="D15" sqref="D15"/>
    </sheetView>
  </sheetViews>
  <sheetFormatPr defaultRowHeight="15"/>
  <cols>
    <col min="1" max="1" width="52.7109375" style="46" customWidth="1"/>
    <col min="2" max="4" width="11.85546875" style="46" bestFit="1" customWidth="1"/>
    <col min="5" max="5" width="15.28515625" style="46" customWidth="1"/>
    <col min="6" max="6" width="16.42578125" style="46" customWidth="1"/>
    <col min="7" max="8" width="11.85546875" style="46" bestFit="1" customWidth="1"/>
    <col min="9" max="9" width="16.5703125" style="46" customWidth="1"/>
    <col min="10" max="31" width="11.85546875" style="46" bestFit="1" customWidth="1"/>
    <col min="32" max="37" width="12.5703125" style="46" bestFit="1" customWidth="1"/>
    <col min="38" max="38" width="9.140625" style="46"/>
    <col min="39" max="39" width="25" style="46" customWidth="1"/>
    <col min="40" max="40" width="25.85546875" style="46" customWidth="1"/>
    <col min="41" max="41" width="28.85546875" style="46" customWidth="1"/>
    <col min="42" max="16384" width="9.140625" style="46"/>
  </cols>
  <sheetData>
    <row r="1" spans="1:44" ht="23.25">
      <c r="A1" s="1" t="s">
        <v>27</v>
      </c>
    </row>
    <row r="2" spans="1:44">
      <c r="A2" s="2"/>
    </row>
    <row r="3" spans="1:44" ht="14.45" customHeight="1">
      <c r="A3" s="2"/>
    </row>
    <row r="4" spans="1:44">
      <c r="A4" s="3" t="s">
        <v>93</v>
      </c>
    </row>
    <row r="6" spans="1:44">
      <c r="C6" s="30"/>
      <c r="D6" s="30"/>
      <c r="E6" s="30"/>
      <c r="F6" s="16" t="str">
        <f>IF('Reference year for targets'!A10=1,"Per cent change on 1990 levels","Per cent change on 2005 levels")</f>
        <v>Per cent change on 1990 levels</v>
      </c>
      <c r="G6" s="30"/>
      <c r="H6" s="30"/>
      <c r="I6" s="30"/>
    </row>
    <row r="7" spans="1:44" s="2" customFormat="1">
      <c r="A7" s="3" t="s">
        <v>4</v>
      </c>
      <c r="B7" s="15"/>
      <c r="C7" s="18" t="s">
        <v>11</v>
      </c>
      <c r="D7" s="18" t="s">
        <v>12</v>
      </c>
      <c r="E7" s="27" t="s">
        <v>13</v>
      </c>
      <c r="F7" s="27" t="s">
        <v>14</v>
      </c>
      <c r="G7" s="27" t="s">
        <v>15</v>
      </c>
      <c r="H7" s="27" t="s">
        <v>16</v>
      </c>
      <c r="I7" s="27" t="s">
        <v>29</v>
      </c>
      <c r="AM7" s="4"/>
      <c r="AN7" s="4"/>
      <c r="AO7" s="4"/>
      <c r="AP7" s="4"/>
      <c r="AQ7" s="4"/>
      <c r="AR7" s="4"/>
    </row>
    <row r="8" spans="1:44" s="2" customFormat="1" ht="14.25">
      <c r="B8" s="12"/>
      <c r="C8" s="14"/>
      <c r="D8" s="14"/>
      <c r="E8" s="14"/>
      <c r="F8" s="14"/>
      <c r="G8" s="14"/>
      <c r="H8" s="14"/>
      <c r="I8" s="14"/>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2" t="str">
        <f>Data!A48</f>
        <v>Equal per capita - shallow estimate</v>
      </c>
      <c r="B9" s="12"/>
      <c r="C9" s="14">
        <f>Data!R48</f>
        <v>-7.1499999999999994E-2</v>
      </c>
      <c r="D9" s="14">
        <f>Data!S48</f>
        <v>-0.34499999999999997</v>
      </c>
      <c r="E9" s="14">
        <f>Data!T48</f>
        <v>-0.27900000000000003</v>
      </c>
      <c r="F9" s="14">
        <f>Data!U48</f>
        <v>-0.35599999999999998</v>
      </c>
      <c r="G9" s="14">
        <f>Data!V48</f>
        <v>-1.7999999999999999E-2</v>
      </c>
      <c r="H9" s="14">
        <f>Data!W48</f>
        <v>-0.216</v>
      </c>
      <c r="I9" s="14">
        <f>Data!X48</f>
        <v>-0.36399999999999999</v>
      </c>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6"/>
      <c r="AN9" s="6"/>
    </row>
    <row r="10" spans="1:44" s="2" customFormat="1" ht="14.25">
      <c r="A10" s="2" t="str">
        <f>Data!A49</f>
        <v>Equal per capita - deep estimate</v>
      </c>
      <c r="B10" s="12"/>
      <c r="C10" s="14">
        <f>Data!R49</f>
        <v>-0.22900000000000001</v>
      </c>
      <c r="D10" s="14">
        <f>Data!S49</f>
        <v>-0.46700000000000003</v>
      </c>
      <c r="E10" s="14">
        <f>Data!T49</f>
        <v>-0.41</v>
      </c>
      <c r="F10" s="14">
        <f>Data!U49</f>
        <v>-0.47299999999999998</v>
      </c>
      <c r="G10" s="14">
        <f>Data!V49</f>
        <v>-0.187</v>
      </c>
      <c r="H10" s="14">
        <f>Data!W49</f>
        <v>-0.35199999999999998</v>
      </c>
      <c r="I10" s="14">
        <f>Data!X49</f>
        <v>-0.47499999999999998</v>
      </c>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6"/>
      <c r="AN10" s="6"/>
    </row>
    <row r="11" spans="1:44" s="2" customFormat="1" ht="14.25">
      <c r="A11" s="50" t="str">
        <f>Data!A50</f>
        <v>Equal per capita - chart blank</v>
      </c>
      <c r="B11" s="12"/>
      <c r="C11" s="14">
        <f>Data!R50</f>
        <v>-7.1499999999999994E-2</v>
      </c>
      <c r="D11" s="14">
        <f>Data!S50</f>
        <v>-0.34499999999999997</v>
      </c>
      <c r="E11" s="14">
        <f>Data!T50</f>
        <v>-0.27900000000000003</v>
      </c>
      <c r="F11" s="14">
        <f>Data!U50</f>
        <v>-0.35599999999999998</v>
      </c>
      <c r="G11" s="14">
        <f>Data!V50</f>
        <v>-1.7999999999999999E-2</v>
      </c>
      <c r="H11" s="14">
        <f>Data!W50</f>
        <v>-0.216</v>
      </c>
      <c r="I11" s="14">
        <f>Data!X50</f>
        <v>-0.36399999999999999</v>
      </c>
      <c r="J11" s="12"/>
      <c r="K11" s="8"/>
      <c r="L11" s="8"/>
      <c r="M11" s="8"/>
      <c r="N11" s="8"/>
      <c r="O11" s="8"/>
      <c r="P11" s="8"/>
      <c r="Q11" s="8"/>
      <c r="R11" s="6"/>
      <c r="S11" s="6"/>
      <c r="T11" s="6"/>
      <c r="U11" s="6"/>
      <c r="V11" s="6"/>
      <c r="W11" s="6"/>
      <c r="X11" s="6"/>
      <c r="Y11" s="6"/>
      <c r="Z11" s="6"/>
      <c r="AA11" s="6"/>
      <c r="AB11" s="6"/>
      <c r="AC11" s="6"/>
      <c r="AD11" s="6"/>
      <c r="AE11" s="6"/>
      <c r="AF11" s="6"/>
      <c r="AG11" s="6"/>
      <c r="AH11" s="6"/>
      <c r="AI11" s="6"/>
      <c r="AJ11" s="6"/>
      <c r="AK11" s="6"/>
      <c r="AL11" s="6"/>
      <c r="AM11" s="7"/>
      <c r="AN11" s="6"/>
      <c r="AO11" s="8"/>
    </row>
    <row r="12" spans="1:44" s="2" customFormat="1" ht="14.25">
      <c r="A12" s="50" t="str">
        <f>Data!A51</f>
        <v>Equal per capita - chart positive value</v>
      </c>
      <c r="B12" s="12"/>
      <c r="C12" s="14">
        <f>Data!R51</f>
        <v>0</v>
      </c>
      <c r="D12" s="14">
        <f>Data!S51</f>
        <v>0</v>
      </c>
      <c r="E12" s="14">
        <f>Data!T51</f>
        <v>0</v>
      </c>
      <c r="F12" s="14">
        <f>Data!U51</f>
        <v>0</v>
      </c>
      <c r="G12" s="14">
        <f>Data!V51</f>
        <v>0</v>
      </c>
      <c r="H12" s="14">
        <f>Data!W51</f>
        <v>0</v>
      </c>
      <c r="I12" s="14">
        <f>Data!X51</f>
        <v>0</v>
      </c>
      <c r="J12" s="12"/>
      <c r="K12" s="8"/>
      <c r="L12" s="8"/>
      <c r="M12" s="8"/>
      <c r="N12" s="8"/>
      <c r="O12" s="8"/>
      <c r="P12" s="8"/>
      <c r="Q12" s="8"/>
      <c r="R12" s="6"/>
      <c r="S12" s="6"/>
      <c r="T12" s="6"/>
      <c r="U12" s="6"/>
      <c r="V12" s="6"/>
      <c r="W12" s="6"/>
      <c r="X12" s="6"/>
      <c r="Y12" s="6"/>
      <c r="Z12" s="6"/>
      <c r="AA12" s="6"/>
      <c r="AB12" s="6"/>
      <c r="AC12" s="6"/>
      <c r="AD12" s="6"/>
      <c r="AE12" s="6"/>
      <c r="AF12" s="6"/>
      <c r="AG12" s="6"/>
      <c r="AH12" s="6"/>
      <c r="AI12" s="6"/>
      <c r="AJ12" s="6"/>
      <c r="AK12" s="6"/>
      <c r="AL12" s="6"/>
      <c r="AM12" s="7"/>
      <c r="AN12" s="6"/>
    </row>
    <row r="13" spans="1:44" s="2" customFormat="1" ht="14.25">
      <c r="A13" s="50" t="str">
        <f>Data!A52</f>
        <v>Equal per capita - chart negative value</v>
      </c>
      <c r="B13" s="12"/>
      <c r="C13" s="14">
        <f>Data!R52</f>
        <v>-0.15750000000000003</v>
      </c>
      <c r="D13" s="14">
        <f>Data!S52</f>
        <v>-0.12200000000000005</v>
      </c>
      <c r="E13" s="14">
        <f>Data!T52</f>
        <v>-0.13099999999999995</v>
      </c>
      <c r="F13" s="14">
        <f>Data!U52</f>
        <v>-0.11699999999999999</v>
      </c>
      <c r="G13" s="14">
        <f>Data!V52</f>
        <v>-0.16900000000000001</v>
      </c>
      <c r="H13" s="14">
        <f>Data!W52</f>
        <v>-0.13599999999999998</v>
      </c>
      <c r="I13" s="14">
        <f>Data!X52</f>
        <v>-0.11099999999999999</v>
      </c>
      <c r="J13" s="12"/>
      <c r="K13" s="8"/>
      <c r="L13" s="8"/>
      <c r="M13" s="8"/>
      <c r="N13" s="8"/>
      <c r="O13" s="8"/>
      <c r="P13" s="8"/>
      <c r="Q13" s="8"/>
      <c r="R13" s="6"/>
      <c r="S13" s="6"/>
      <c r="T13" s="6"/>
      <c r="U13" s="6"/>
      <c r="V13" s="6"/>
      <c r="W13" s="6"/>
      <c r="X13" s="6"/>
      <c r="Y13" s="6"/>
      <c r="Z13" s="6"/>
      <c r="AA13" s="6"/>
      <c r="AB13" s="6"/>
      <c r="AC13" s="6"/>
      <c r="AD13" s="6"/>
      <c r="AE13" s="6"/>
      <c r="AF13" s="6"/>
      <c r="AG13" s="6"/>
      <c r="AH13" s="6"/>
      <c r="AI13" s="6"/>
      <c r="AJ13" s="6"/>
      <c r="AK13" s="6"/>
      <c r="AL13" s="6"/>
      <c r="AM13" s="7"/>
      <c r="AN13" s="6"/>
    </row>
    <row r="14" spans="1:44" s="10" customFormat="1">
      <c r="A14" s="4" t="str">
        <f>Data!A53</f>
        <v>Equal per capita - Literature #1</v>
      </c>
      <c r="B14" s="6"/>
      <c r="C14" s="14">
        <f>Data!R53</f>
        <v>-0.22</v>
      </c>
      <c r="D14" s="14">
        <f>Data!S53</f>
        <v>-0.22</v>
      </c>
      <c r="E14" s="14">
        <f>Data!T53</f>
        <v>-0.27</v>
      </c>
      <c r="F14" s="14">
        <f>Data!U53</f>
        <v>-0.5</v>
      </c>
      <c r="G14" s="14">
        <f>Data!V53</f>
        <v>-0.1002</v>
      </c>
      <c r="H14" s="14">
        <f>Data!W53</f>
        <v>-0.45</v>
      </c>
      <c r="I14" s="14"/>
      <c r="J14" s="6"/>
      <c r="K14" s="6"/>
      <c r="L14" s="6"/>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4" t="str">
        <f>Data!A54</f>
        <v>Equal per capita - Literature #2</v>
      </c>
      <c r="B15" s="6"/>
      <c r="C15" s="14"/>
      <c r="D15" s="14"/>
      <c r="E15" s="14">
        <f>Data!T54</f>
        <v>-0.35</v>
      </c>
      <c r="F15" s="14">
        <f>Data!U54</f>
        <v>-0.4</v>
      </c>
      <c r="G15" s="14">
        <f>Data!V54</f>
        <v>-0.19270000000000001</v>
      </c>
      <c r="H15" s="14">
        <f>Data!W54</f>
        <v>-0.32300000000000001</v>
      </c>
      <c r="I15" s="14"/>
      <c r="J15" s="6"/>
      <c r="K15" s="6"/>
      <c r="L15" s="6"/>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A16" s="4" t="str">
        <f>Data!A55</f>
        <v>Equal per capita - Literature #3</v>
      </c>
      <c r="B16" s="6"/>
      <c r="C16" s="14"/>
      <c r="D16" s="14"/>
      <c r="E16" s="14">
        <f>Data!T55</f>
        <v>-0.45400000000000001</v>
      </c>
      <c r="F16" s="14">
        <f>Data!U55</f>
        <v>-0.436</v>
      </c>
      <c r="G16" s="14">
        <f>Data!V55</f>
        <v>-0.09</v>
      </c>
      <c r="H16" s="14">
        <f>Data!W55</f>
        <v>-0.435</v>
      </c>
      <c r="I16" s="14"/>
      <c r="J16" s="6"/>
      <c r="K16" s="6"/>
      <c r="L16" s="6"/>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t="str">
        <f>Data!A56</f>
        <v>Equal per capita - Literature #4</v>
      </c>
      <c r="B17" s="14"/>
      <c r="C17" s="14"/>
      <c r="D17" s="14"/>
      <c r="E17" s="14"/>
      <c r="F17" s="14">
        <f>Data!U56</f>
        <v>-0.52800000000000002</v>
      </c>
      <c r="G17" s="14">
        <f>Data!V56</f>
        <v>-0.16109999999999999</v>
      </c>
      <c r="H17" s="14"/>
      <c r="I17" s="14"/>
      <c r="J17" s="6"/>
      <c r="K17" s="6"/>
      <c r="L17" s="6"/>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4" t="str">
        <f>Data!A57</f>
        <v>Equal per capita - Literature #5</v>
      </c>
      <c r="B18" s="14"/>
      <c r="C18" s="14"/>
      <c r="D18" s="14"/>
      <c r="E18" s="14"/>
      <c r="F18" s="14"/>
      <c r="G18" s="14">
        <f>Data!V57</f>
        <v>-0.24729999999999999</v>
      </c>
      <c r="H18" s="14"/>
      <c r="I18" s="14"/>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t="str">
        <f>Data!A58</f>
        <v>Equal per capita - Literature #6</v>
      </c>
      <c r="B19" s="14"/>
      <c r="C19" s="14"/>
      <c r="D19" s="14"/>
      <c r="E19" s="14"/>
      <c r="F19" s="14"/>
      <c r="G19" s="14">
        <f>Data!V58</f>
        <v>-3.7000000000000002E-3</v>
      </c>
      <c r="H19" s="14"/>
      <c r="I19" s="14"/>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t="s">
        <v>154</v>
      </c>
      <c r="B20" s="14"/>
      <c r="C20" s="14">
        <f>Data!R59</f>
        <v>-0.11201750251657094</v>
      </c>
      <c r="D20" s="14">
        <f>Data!S59</f>
        <v>-0.20106879977297309</v>
      </c>
      <c r="E20" s="14">
        <f>Data!T59</f>
        <v>-0.28899999999999998</v>
      </c>
      <c r="F20" s="14">
        <f>Data!U59</f>
        <v>-0.4</v>
      </c>
      <c r="G20" s="14">
        <f>Data!V59</f>
        <v>1.8100000000000002E-2</v>
      </c>
      <c r="H20" s="14">
        <f>Data!W59</f>
        <v>-0.18</v>
      </c>
      <c r="I20" s="14">
        <f>Data!X59</f>
        <v>-0.6</v>
      </c>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2"/>
      <c r="B21" s="14"/>
      <c r="C21" s="14"/>
      <c r="D21" s="14"/>
      <c r="E21" s="14"/>
      <c r="F21" s="14"/>
      <c r="G21" s="14"/>
      <c r="H21" s="14"/>
      <c r="I21" s="14"/>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6"/>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6"/>
      <c r="D23" s="6"/>
      <c r="E23" s="6"/>
      <c r="F23" s="6"/>
      <c r="G23" s="6"/>
      <c r="H23" s="6"/>
      <c r="I23" s="6"/>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c r="A24" s="4"/>
      <c r="B24" s="6"/>
      <c r="C24" s="6"/>
      <c r="D24" s="6"/>
      <c r="E24" s="6"/>
      <c r="F24" s="6"/>
      <c r="G24" s="6"/>
      <c r="H24" s="6"/>
      <c r="I24" s="6"/>
      <c r="J24" s="6"/>
      <c r="K24" s="6"/>
      <c r="L24" s="6"/>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s="10" customFormat="1">
      <c r="A25" s="4"/>
      <c r="B25" s="6"/>
      <c r="C25" s="6"/>
      <c r="D25" s="6"/>
      <c r="E25" s="6"/>
      <c r="F25" s="6"/>
      <c r="G25" s="6"/>
      <c r="H25" s="6"/>
      <c r="I25" s="6"/>
      <c r="J25" s="6"/>
      <c r="K25" s="6"/>
      <c r="L25" s="6"/>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row>
    <row r="26" spans="1:40" s="10" customFormat="1">
      <c r="A26" s="4"/>
      <c r="B26" s="6"/>
      <c r="C26" s="6"/>
      <c r="D26" s="6"/>
      <c r="E26" s="6"/>
      <c r="F26" s="17"/>
      <c r="G26" s="6"/>
      <c r="H26" s="6"/>
      <c r="I26" s="6"/>
      <c r="J26" s="6"/>
      <c r="K26" s="6"/>
      <c r="L26" s="6"/>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row>
    <row r="27" spans="1:40" s="10" customFormat="1">
      <c r="A27" s="4"/>
      <c r="B27" s="6"/>
      <c r="C27" s="6"/>
      <c r="D27" s="6"/>
      <c r="E27" s="6"/>
      <c r="F27" s="6"/>
      <c r="G27" s="6"/>
      <c r="H27" s="6"/>
      <c r="I27" s="6"/>
      <c r="J27" s="6"/>
      <c r="K27" s="6"/>
      <c r="L27" s="6"/>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row>
    <row r="28" spans="1:40">
      <c r="A28" s="2"/>
      <c r="B28" s="6"/>
      <c r="C28" s="6"/>
      <c r="D28" s="6"/>
      <c r="E28" s="6"/>
      <c r="F28" s="6"/>
      <c r="G28" s="6"/>
      <c r="H28" s="6"/>
      <c r="I28" s="6"/>
      <c r="J28" s="6"/>
      <c r="K28" s="6"/>
      <c r="L28" s="6"/>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c r="A29" s="2"/>
      <c r="B29" s="6"/>
      <c r="C29" s="6"/>
      <c r="D29" s="6"/>
      <c r="E29" s="6"/>
      <c r="F29" s="6"/>
      <c r="G29" s="6"/>
      <c r="H29" s="6"/>
      <c r="I29" s="6"/>
      <c r="J29" s="6"/>
      <c r="K29" s="6"/>
      <c r="L29" s="6"/>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row>
    <row r="30" spans="1:40">
      <c r="A30" s="2"/>
      <c r="B30" s="6"/>
      <c r="C30" s="6"/>
      <c r="D30" s="6"/>
      <c r="E30" s="6"/>
      <c r="F30" s="6"/>
      <c r="G30" s="6"/>
      <c r="H30" s="6"/>
      <c r="I30" s="6"/>
      <c r="J30" s="6"/>
      <c r="K30" s="6"/>
      <c r="L30" s="6"/>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row>
    <row r="31" spans="1:40">
      <c r="A31" s="2"/>
      <c r="B31" s="6"/>
      <c r="C31" s="6"/>
      <c r="D31" s="6"/>
      <c r="E31" s="6"/>
      <c r="F31" s="6"/>
      <c r="G31" s="6"/>
      <c r="H31" s="6"/>
      <c r="I31" s="6"/>
      <c r="J31" s="6"/>
      <c r="K31" s="6"/>
      <c r="L31" s="6"/>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row>
    <row r="32" spans="1:40">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8" t="s">
        <v>55</v>
      </c>
      <c r="B43" s="2"/>
      <c r="C43" s="2"/>
      <c r="D43" s="2"/>
      <c r="E43" s="2"/>
      <c r="F43" s="2"/>
      <c r="G43" s="2"/>
      <c r="H43" s="2"/>
      <c r="I43" s="2"/>
      <c r="J43" s="2"/>
      <c r="K43" s="2"/>
      <c r="L43" s="2"/>
    </row>
    <row r="44" spans="1:12" ht="15" customHeight="1">
      <c r="A44" s="110" t="s">
        <v>66</v>
      </c>
      <c r="B44" s="110"/>
      <c r="C44" s="110"/>
      <c r="D44" s="110"/>
      <c r="E44" s="110"/>
      <c r="F44" s="110"/>
      <c r="G44" s="2"/>
      <c r="H44" s="2"/>
      <c r="I44" s="2"/>
      <c r="J44" s="2"/>
      <c r="K44" s="2"/>
      <c r="L44" s="2"/>
    </row>
    <row r="45" spans="1:12">
      <c r="A45" s="110"/>
      <c r="B45" s="110"/>
      <c r="C45" s="110"/>
      <c r="D45" s="110"/>
      <c r="E45" s="110"/>
      <c r="F45" s="110"/>
      <c r="G45" s="2"/>
      <c r="H45" s="2"/>
      <c r="I45" s="2"/>
      <c r="J45" s="2"/>
      <c r="K45" s="2"/>
      <c r="L45" s="2"/>
    </row>
    <row r="46" spans="1:12">
      <c r="A46" s="110"/>
      <c r="B46" s="110"/>
      <c r="C46" s="110"/>
      <c r="D46" s="110"/>
      <c r="E46" s="110"/>
      <c r="F46" s="110"/>
      <c r="G46" s="2"/>
      <c r="H46" s="2"/>
      <c r="I46" s="2"/>
      <c r="J46" s="2"/>
      <c r="K46" s="2"/>
      <c r="L46" s="2"/>
    </row>
    <row r="47" spans="1:12">
      <c r="A47" s="110"/>
      <c r="B47" s="110"/>
      <c r="C47" s="110"/>
      <c r="D47" s="110"/>
      <c r="E47" s="110"/>
      <c r="F47" s="110"/>
      <c r="G47" s="2"/>
      <c r="H47" s="2"/>
      <c r="I47" s="2"/>
      <c r="J47" s="2"/>
      <c r="K47" s="2"/>
      <c r="L47" s="2"/>
    </row>
    <row r="48" spans="1:12">
      <c r="A48" s="2"/>
      <c r="B48" s="2"/>
      <c r="C48" s="2"/>
      <c r="D48" s="2"/>
      <c r="E48" s="2"/>
      <c r="F48" s="2"/>
      <c r="G48" s="2"/>
      <c r="H48" s="2"/>
      <c r="I48" s="2"/>
      <c r="J48" s="2"/>
      <c r="K48" s="2"/>
      <c r="L48" s="2"/>
    </row>
    <row r="49" spans="1:12">
      <c r="A49" s="2"/>
      <c r="B49" s="2"/>
      <c r="C49" s="2"/>
      <c r="D49" s="2"/>
      <c r="E49" s="2"/>
      <c r="F49" s="2"/>
      <c r="G49" s="2"/>
      <c r="H49" s="2"/>
      <c r="I49" s="2"/>
      <c r="J49" s="2"/>
      <c r="K49" s="2"/>
      <c r="L49" s="2"/>
    </row>
    <row r="50" spans="1:12">
      <c r="A50" s="2"/>
      <c r="B50" s="2"/>
      <c r="C50" s="2"/>
      <c r="D50" s="2"/>
      <c r="E50" s="2"/>
      <c r="F50" s="2"/>
      <c r="G50" s="2"/>
      <c r="H50" s="2"/>
      <c r="I50" s="2"/>
      <c r="J50" s="2"/>
      <c r="K50" s="2"/>
      <c r="L50" s="2"/>
    </row>
    <row r="51" spans="1:12">
      <c r="A51" s="2"/>
      <c r="B51" s="2"/>
      <c r="C51" s="2"/>
      <c r="D51" s="2"/>
      <c r="E51" s="2"/>
      <c r="F51" s="2"/>
      <c r="G51" s="2"/>
      <c r="H51" s="2"/>
      <c r="I51" s="2"/>
      <c r="J51" s="2"/>
      <c r="K51" s="2"/>
      <c r="L51" s="2"/>
    </row>
  </sheetData>
  <mergeCells count="1">
    <mergeCell ref="A44:F4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R47"/>
  <sheetViews>
    <sheetView showGridLines="0" zoomScale="80" zoomScaleNormal="80" workbookViewId="0">
      <selection activeCell="F49" sqref="F49"/>
    </sheetView>
  </sheetViews>
  <sheetFormatPr defaultRowHeight="15"/>
  <cols>
    <col min="1" max="1" width="52.7109375" style="46" customWidth="1"/>
    <col min="2" max="4" width="11.85546875" style="46" bestFit="1" customWidth="1"/>
    <col min="5" max="5" width="15.28515625" style="46" customWidth="1"/>
    <col min="6" max="6" width="16.42578125" style="46" customWidth="1"/>
    <col min="7" max="8" width="11.85546875" style="46" bestFit="1" customWidth="1"/>
    <col min="9" max="9" width="16.5703125" style="46" customWidth="1"/>
    <col min="10" max="31" width="11.85546875" style="46" bestFit="1" customWidth="1"/>
    <col min="32" max="37" width="12.5703125" style="46" bestFit="1" customWidth="1"/>
    <col min="38" max="38" width="9.140625" style="46"/>
    <col min="39" max="39" width="25" style="46" customWidth="1"/>
    <col min="40" max="40" width="25.85546875" style="46" customWidth="1"/>
    <col min="41" max="41" width="28.85546875" style="46" customWidth="1"/>
    <col min="42" max="16384" width="9.140625" style="46"/>
  </cols>
  <sheetData>
    <row r="1" spans="1:44" ht="23.25">
      <c r="A1" s="1" t="s">
        <v>27</v>
      </c>
    </row>
    <row r="2" spans="1:44">
      <c r="A2" s="2"/>
    </row>
    <row r="3" spans="1:44" ht="14.45" customHeight="1">
      <c r="A3" s="2"/>
    </row>
    <row r="4" spans="1:44">
      <c r="A4" s="3" t="s">
        <v>94</v>
      </c>
    </row>
    <row r="6" spans="1:44">
      <c r="C6" s="30"/>
      <c r="D6" s="30"/>
      <c r="E6" s="30"/>
      <c r="F6" s="16" t="str">
        <f>IF('Reference year for targets'!A10=1,"Per cent change on 1990 levels","Per cent change on 2005 levels")</f>
        <v>Per cent change on 1990 levels</v>
      </c>
      <c r="G6" s="30"/>
      <c r="H6" s="30"/>
      <c r="I6" s="30"/>
    </row>
    <row r="7" spans="1:44" s="2" customFormat="1">
      <c r="A7" s="3" t="s">
        <v>4</v>
      </c>
      <c r="B7" s="15"/>
      <c r="C7" s="18" t="s">
        <v>11</v>
      </c>
      <c r="D7" s="18" t="s">
        <v>12</v>
      </c>
      <c r="E7" s="27" t="s">
        <v>13</v>
      </c>
      <c r="F7" s="27" t="s">
        <v>14</v>
      </c>
      <c r="G7" s="27" t="s">
        <v>15</v>
      </c>
      <c r="H7" s="27" t="s">
        <v>16</v>
      </c>
      <c r="I7" s="27" t="s">
        <v>29</v>
      </c>
      <c r="AM7" s="4"/>
      <c r="AN7" s="4"/>
      <c r="AO7" s="4"/>
      <c r="AP7" s="4"/>
      <c r="AQ7" s="4"/>
      <c r="AR7" s="4"/>
    </row>
    <row r="8" spans="1:44" s="2" customFormat="1" ht="14.25">
      <c r="B8" s="12"/>
      <c r="C8" s="14"/>
      <c r="D8" s="14"/>
      <c r="E8" s="14"/>
      <c r="F8" s="14"/>
      <c r="G8" s="14"/>
      <c r="H8" s="14"/>
      <c r="I8" s="14"/>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2" t="str">
        <f>Data!A17</f>
        <v>Equal cost - chart blank</v>
      </c>
      <c r="B9" s="12"/>
      <c r="C9" s="14">
        <f>Data!R64</f>
        <v>-0.25</v>
      </c>
      <c r="D9" s="14">
        <f>Data!S64</f>
        <v>-0.25</v>
      </c>
      <c r="E9" s="14">
        <f>Data!T64</f>
        <v>-0.35</v>
      </c>
      <c r="F9" s="14">
        <f>Data!U64</f>
        <v>-0.6</v>
      </c>
      <c r="G9" s="14">
        <f>Data!V64</f>
        <v>-0.28199999999999997</v>
      </c>
      <c r="H9" s="14">
        <f>Data!W64</f>
        <v>-0.45</v>
      </c>
      <c r="I9" s="14">
        <f>Data!X64</f>
        <v>-0.56000000000000005</v>
      </c>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6"/>
      <c r="AN9" s="6"/>
    </row>
    <row r="10" spans="1:44" s="2" customFormat="1" ht="14.25">
      <c r="A10" s="2" t="str">
        <f>Data!A18</f>
        <v>Equal cost - chart positive value</v>
      </c>
      <c r="B10" s="12"/>
      <c r="C10" s="14">
        <f>Data!R65</f>
        <v>-0.48</v>
      </c>
      <c r="D10" s="14">
        <f>Data!S65</f>
        <v>-0.46</v>
      </c>
      <c r="E10" s="14">
        <f>Data!T65</f>
        <v>-0.56999999999999995</v>
      </c>
      <c r="F10" s="14">
        <f>Data!U65</f>
        <v>-0.78</v>
      </c>
      <c r="G10" s="14">
        <f>Data!V65</f>
        <v>-0.55079999999999996</v>
      </c>
      <c r="H10" s="14">
        <f>Data!W65</f>
        <v>-0.66</v>
      </c>
      <c r="I10" s="14">
        <f>Data!X65</f>
        <v>-0.74</v>
      </c>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6"/>
      <c r="AN10" s="6"/>
    </row>
    <row r="11" spans="1:44" s="2" customFormat="1" ht="14.25">
      <c r="A11" s="50" t="str">
        <f>Data!A17</f>
        <v>Equal cost - chart blank</v>
      </c>
      <c r="B11" s="12"/>
      <c r="C11" s="14">
        <f>Data!R66</f>
        <v>-0.25</v>
      </c>
      <c r="D11" s="14">
        <f>Data!S66</f>
        <v>-0.25</v>
      </c>
      <c r="E11" s="14">
        <f>Data!T66</f>
        <v>-0.35</v>
      </c>
      <c r="F11" s="14">
        <f>Data!U66</f>
        <v>-0.6</v>
      </c>
      <c r="G11" s="14">
        <f>Data!V66</f>
        <v>-0.28199999999999997</v>
      </c>
      <c r="H11" s="14">
        <f>Data!W66</f>
        <v>-0.45</v>
      </c>
      <c r="I11" s="14">
        <f>Data!X66</f>
        <v>-0.56000000000000005</v>
      </c>
      <c r="J11" s="12"/>
      <c r="K11" s="8"/>
      <c r="L11" s="8"/>
      <c r="M11" s="8"/>
      <c r="N11" s="8"/>
      <c r="O11" s="8"/>
      <c r="P11" s="8"/>
      <c r="Q11" s="8"/>
      <c r="R11" s="6"/>
      <c r="S11" s="6"/>
      <c r="T11" s="6"/>
      <c r="U11" s="6"/>
      <c r="V11" s="6"/>
      <c r="W11" s="6"/>
      <c r="X11" s="6"/>
      <c r="Y11" s="6"/>
      <c r="Z11" s="6"/>
      <c r="AA11" s="6"/>
      <c r="AB11" s="6"/>
      <c r="AC11" s="6"/>
      <c r="AD11" s="6"/>
      <c r="AE11" s="6"/>
      <c r="AF11" s="6"/>
      <c r="AG11" s="6"/>
      <c r="AH11" s="6"/>
      <c r="AI11" s="6"/>
      <c r="AJ11" s="6"/>
      <c r="AK11" s="6"/>
      <c r="AL11" s="6"/>
      <c r="AM11" s="7"/>
      <c r="AN11" s="6"/>
      <c r="AO11" s="8"/>
    </row>
    <row r="12" spans="1:44" s="2" customFormat="1" ht="14.25">
      <c r="A12" s="50" t="str">
        <f>Data!A18</f>
        <v>Equal cost - chart positive value</v>
      </c>
      <c r="B12" s="12"/>
      <c r="C12" s="14">
        <f>Data!R67</f>
        <v>0</v>
      </c>
      <c r="D12" s="14">
        <f>Data!S67</f>
        <v>0</v>
      </c>
      <c r="E12" s="14">
        <f>Data!T67</f>
        <v>0</v>
      </c>
      <c r="F12" s="14">
        <f>Data!U67</f>
        <v>0</v>
      </c>
      <c r="G12" s="14">
        <f>Data!V67</f>
        <v>0</v>
      </c>
      <c r="H12" s="14">
        <f>Data!W67</f>
        <v>0</v>
      </c>
      <c r="I12" s="14">
        <f>Data!X67</f>
        <v>0</v>
      </c>
      <c r="J12" s="12"/>
      <c r="K12" s="8"/>
      <c r="L12" s="8"/>
      <c r="M12" s="8"/>
      <c r="N12" s="8"/>
      <c r="O12" s="8"/>
      <c r="P12" s="8"/>
      <c r="Q12" s="8"/>
      <c r="R12" s="6"/>
      <c r="S12" s="6"/>
      <c r="T12" s="6"/>
      <c r="U12" s="6"/>
      <c r="V12" s="6"/>
      <c r="W12" s="6"/>
      <c r="X12" s="6"/>
      <c r="Y12" s="6"/>
      <c r="Z12" s="6"/>
      <c r="AA12" s="6"/>
      <c r="AB12" s="6"/>
      <c r="AC12" s="6"/>
      <c r="AD12" s="6"/>
      <c r="AE12" s="6"/>
      <c r="AF12" s="6"/>
      <c r="AG12" s="6"/>
      <c r="AH12" s="6"/>
      <c r="AI12" s="6"/>
      <c r="AJ12" s="6"/>
      <c r="AK12" s="6"/>
      <c r="AL12" s="6"/>
      <c r="AM12" s="7"/>
      <c r="AN12" s="6"/>
    </row>
    <row r="13" spans="1:44" s="2" customFormat="1" ht="14.25">
      <c r="A13" s="50" t="str">
        <f>Data!A19</f>
        <v>Equal cost - chart negative value</v>
      </c>
      <c r="B13" s="12"/>
      <c r="C13" s="14">
        <f>Data!R68</f>
        <v>-0.22999999999999998</v>
      </c>
      <c r="D13" s="14">
        <f>Data!S68</f>
        <v>-0.21000000000000002</v>
      </c>
      <c r="E13" s="14">
        <f>Data!T68</f>
        <v>-0.21999999999999997</v>
      </c>
      <c r="F13" s="14">
        <f>Data!U68</f>
        <v>-0.18000000000000005</v>
      </c>
      <c r="G13" s="14">
        <f>Data!V68</f>
        <v>-0.26879999999999998</v>
      </c>
      <c r="H13" s="14">
        <f>Data!W68</f>
        <v>-0.21000000000000002</v>
      </c>
      <c r="I13" s="14">
        <f>Data!X68</f>
        <v>-0.17999999999999994</v>
      </c>
      <c r="J13" s="12"/>
      <c r="K13" s="8"/>
      <c r="L13" s="8"/>
      <c r="M13" s="8"/>
      <c r="N13" s="8"/>
      <c r="O13" s="8"/>
      <c r="P13" s="8"/>
      <c r="Q13" s="8"/>
      <c r="R13" s="6"/>
      <c r="S13" s="6"/>
      <c r="T13" s="6"/>
      <c r="U13" s="6"/>
      <c r="V13" s="6"/>
      <c r="W13" s="6"/>
      <c r="X13" s="6"/>
      <c r="Y13" s="6"/>
      <c r="Z13" s="6"/>
      <c r="AA13" s="6"/>
      <c r="AB13" s="6"/>
      <c r="AC13" s="6"/>
      <c r="AD13" s="6"/>
      <c r="AE13" s="6"/>
      <c r="AF13" s="6"/>
      <c r="AG13" s="6"/>
      <c r="AH13" s="6"/>
      <c r="AI13" s="6"/>
      <c r="AJ13" s="6"/>
      <c r="AK13" s="6"/>
      <c r="AL13" s="6"/>
      <c r="AM13" s="7"/>
      <c r="AN13" s="6"/>
    </row>
    <row r="14" spans="1:44" s="10" customFormat="1">
      <c r="A14" s="4" t="s">
        <v>17</v>
      </c>
      <c r="B14" s="6"/>
      <c r="C14" s="14"/>
      <c r="D14" s="14"/>
      <c r="E14" s="14">
        <f>Data!T69</f>
        <v>-0.4</v>
      </c>
      <c r="F14" s="14">
        <f>Data!U69</f>
        <v>-0.68899999999999995</v>
      </c>
      <c r="G14" s="14">
        <f>Data!V69</f>
        <v>-0.251</v>
      </c>
      <c r="H14" s="14">
        <f>Data!W69</f>
        <v>-0.48699999999999999</v>
      </c>
      <c r="I14" s="14"/>
      <c r="J14" s="6"/>
      <c r="K14" s="6"/>
      <c r="L14" s="6"/>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4" t="s">
        <v>18</v>
      </c>
      <c r="B15" s="6"/>
      <c r="C15" s="14"/>
      <c r="D15" s="14"/>
      <c r="E15" s="14">
        <f>Data!T70</f>
        <v>-0.56000000000000005</v>
      </c>
      <c r="F15" s="14">
        <f>Data!U70</f>
        <v>-0.83099999999999996</v>
      </c>
      <c r="G15" s="14">
        <f>Data!V70</f>
        <v>-0.32790000000000002</v>
      </c>
      <c r="H15" s="14">
        <f>Data!W70</f>
        <v>-0.65100000000000002</v>
      </c>
      <c r="I15" s="14"/>
      <c r="J15" s="6"/>
      <c r="K15" s="6"/>
      <c r="L15" s="6"/>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A16" s="4" t="s">
        <v>154</v>
      </c>
      <c r="B16" s="14"/>
      <c r="C16" s="14">
        <f>Data!R71</f>
        <v>-0.11201750251657094</v>
      </c>
      <c r="D16" s="14">
        <f>Data!S71</f>
        <v>-0.20106879977297309</v>
      </c>
      <c r="E16" s="14">
        <f>Data!T71</f>
        <v>-0.28899999999999998</v>
      </c>
      <c r="F16" s="14">
        <f>Data!U71</f>
        <v>-0.4</v>
      </c>
      <c r="G16" s="14">
        <f>Data!V71</f>
        <v>1.8100000000000002E-2</v>
      </c>
      <c r="H16" s="14">
        <f>Data!W71</f>
        <v>-0.18</v>
      </c>
      <c r="I16" s="14">
        <f>Data!X71</f>
        <v>-0.6</v>
      </c>
      <c r="J16" s="6"/>
      <c r="K16" s="6"/>
      <c r="L16" s="6"/>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2"/>
      <c r="B17" s="14"/>
      <c r="C17" s="14"/>
      <c r="D17" s="14"/>
      <c r="E17" s="14"/>
      <c r="F17" s="14"/>
      <c r="G17" s="14"/>
      <c r="H17" s="14"/>
      <c r="I17" s="14"/>
      <c r="J17" s="6"/>
      <c r="K17" s="6"/>
      <c r="L17" s="6"/>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4"/>
      <c r="B18" s="6"/>
      <c r="C18" s="6"/>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17"/>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6"/>
      <c r="D23" s="6"/>
      <c r="E23" s="6"/>
      <c r="F23" s="6"/>
      <c r="G23" s="6"/>
      <c r="H23" s="6"/>
      <c r="I23" s="6"/>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2"/>
      <c r="B24" s="6"/>
      <c r="C24" s="6"/>
      <c r="D24" s="6"/>
      <c r="E24" s="6"/>
      <c r="F24" s="6"/>
      <c r="G24" s="6"/>
      <c r="H24" s="6"/>
      <c r="I24" s="6"/>
      <c r="J24" s="6"/>
      <c r="K24" s="6"/>
      <c r="L24" s="6"/>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6"/>
      <c r="C27" s="6"/>
      <c r="D27" s="6"/>
      <c r="E27" s="6"/>
      <c r="F27" s="6"/>
      <c r="G27" s="6"/>
      <c r="H27" s="6"/>
      <c r="I27" s="6"/>
      <c r="J27" s="6"/>
      <c r="K27" s="6"/>
      <c r="L27" s="6"/>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c r="A28" s="2"/>
      <c r="B28" s="2"/>
      <c r="C28" s="2"/>
      <c r="D28" s="2"/>
      <c r="E28" s="2"/>
      <c r="F28" s="2"/>
      <c r="G28" s="2"/>
      <c r="H28" s="2"/>
      <c r="I28" s="2"/>
      <c r="J28" s="2"/>
      <c r="K28" s="2"/>
      <c r="L28" s="2"/>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8" t="s">
        <v>60</v>
      </c>
      <c r="B39" s="2"/>
      <c r="C39" s="2"/>
      <c r="D39" s="2"/>
      <c r="E39" s="2"/>
      <c r="F39" s="2"/>
      <c r="G39" s="2"/>
      <c r="H39" s="2"/>
      <c r="I39" s="2"/>
      <c r="J39" s="2"/>
      <c r="K39" s="2"/>
      <c r="L39" s="2"/>
    </row>
    <row r="40" spans="1:12" ht="15" customHeight="1">
      <c r="A40" s="110" t="s">
        <v>67</v>
      </c>
      <c r="B40" s="110"/>
      <c r="C40" s="110"/>
      <c r="D40" s="110"/>
      <c r="E40" s="110"/>
      <c r="F40" s="110"/>
      <c r="G40" s="2"/>
      <c r="H40" s="2"/>
      <c r="I40" s="2"/>
      <c r="J40" s="2"/>
      <c r="K40" s="2"/>
      <c r="L40" s="2"/>
    </row>
    <row r="41" spans="1:12">
      <c r="A41" s="110"/>
      <c r="B41" s="110"/>
      <c r="C41" s="110"/>
      <c r="D41" s="110"/>
      <c r="E41" s="110"/>
      <c r="F41" s="110"/>
      <c r="G41" s="2"/>
      <c r="H41" s="2"/>
      <c r="I41" s="2"/>
      <c r="J41" s="2"/>
      <c r="K41" s="2"/>
      <c r="L41" s="2"/>
    </row>
    <row r="42" spans="1:12">
      <c r="A42" s="110"/>
      <c r="B42" s="110"/>
      <c r="C42" s="110"/>
      <c r="D42" s="110"/>
      <c r="E42" s="110"/>
      <c r="F42" s="110"/>
      <c r="G42" s="2"/>
      <c r="H42" s="2"/>
      <c r="I42" s="2"/>
      <c r="J42" s="2"/>
      <c r="K42" s="2"/>
      <c r="L42" s="2"/>
    </row>
    <row r="43" spans="1:12">
      <c r="A43" s="110"/>
      <c r="B43" s="110"/>
      <c r="C43" s="110"/>
      <c r="D43" s="110"/>
      <c r="E43" s="110"/>
      <c r="F43" s="110"/>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sheetData>
  <mergeCells count="1">
    <mergeCell ref="A40:F4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R45"/>
  <sheetViews>
    <sheetView showGridLines="0" zoomScale="80" zoomScaleNormal="80" workbookViewId="0">
      <selection activeCell="A38" sqref="A38:F41"/>
    </sheetView>
  </sheetViews>
  <sheetFormatPr defaultRowHeight="15"/>
  <cols>
    <col min="1" max="1" width="52.7109375" style="46" customWidth="1"/>
    <col min="2" max="4" width="11.85546875" style="46" bestFit="1" customWidth="1"/>
    <col min="5" max="5" width="15.28515625" style="46" customWidth="1"/>
    <col min="6" max="6" width="16.42578125" style="46" customWidth="1"/>
    <col min="7" max="8" width="11.85546875" style="46" bestFit="1" customWidth="1"/>
    <col min="9" max="9" width="16.5703125" style="46" customWidth="1"/>
    <col min="10" max="31" width="11.85546875" style="46" bestFit="1" customWidth="1"/>
    <col min="32" max="37" width="12.5703125" style="46" bestFit="1" customWidth="1"/>
    <col min="38" max="38" width="9.140625" style="46"/>
    <col min="39" max="39" width="25" style="46" customWidth="1"/>
    <col min="40" max="40" width="25.85546875" style="46" customWidth="1"/>
    <col min="41" max="41" width="28.85546875" style="46" customWidth="1"/>
    <col min="42" max="16384" width="9.140625" style="46"/>
  </cols>
  <sheetData>
    <row r="1" spans="1:44" ht="23.25">
      <c r="A1" s="1" t="s">
        <v>27</v>
      </c>
    </row>
    <row r="2" spans="1:44">
      <c r="A2" s="2"/>
    </row>
    <row r="3" spans="1:44" ht="14.45" customHeight="1">
      <c r="A3" s="2"/>
    </row>
    <row r="4" spans="1:44">
      <c r="A4" s="3" t="s">
        <v>95</v>
      </c>
    </row>
    <row r="6" spans="1:44">
      <c r="C6" s="30"/>
      <c r="D6" s="30"/>
      <c r="E6" s="30"/>
      <c r="F6" s="16" t="str">
        <f>IF('Reference year for targets'!A10=1,"Per cent change on 1990 levels","Per cent change on 2005 levels")</f>
        <v>Per cent change on 1990 levels</v>
      </c>
      <c r="G6" s="30"/>
      <c r="H6" s="30"/>
      <c r="I6" s="30"/>
    </row>
    <row r="7" spans="1:44" s="2" customFormat="1">
      <c r="A7" s="3" t="s">
        <v>4</v>
      </c>
      <c r="B7" s="15"/>
      <c r="C7" s="18" t="s">
        <v>11</v>
      </c>
      <c r="D7" s="18" t="s">
        <v>12</v>
      </c>
      <c r="E7" s="27" t="s">
        <v>13</v>
      </c>
      <c r="F7" s="27" t="s">
        <v>14</v>
      </c>
      <c r="G7" s="27" t="s">
        <v>15</v>
      </c>
      <c r="H7" s="27" t="s">
        <v>16</v>
      </c>
      <c r="I7" s="27" t="s">
        <v>29</v>
      </c>
      <c r="AM7" s="4"/>
      <c r="AN7" s="4"/>
      <c r="AO7" s="4"/>
      <c r="AP7" s="4"/>
      <c r="AQ7" s="4"/>
      <c r="AR7" s="4"/>
    </row>
    <row r="8" spans="1:44" s="2" customFormat="1" ht="14.25">
      <c r="B8" s="12"/>
      <c r="C8" s="14"/>
      <c r="D8" s="14"/>
      <c r="E8" s="14"/>
      <c r="F8" s="14"/>
      <c r="G8" s="14"/>
      <c r="H8" s="14"/>
      <c r="I8" s="14"/>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2" t="str">
        <f>Data!A76</f>
        <v>Reduction from business as usual - shallow estimate</v>
      </c>
      <c r="B9" s="12"/>
      <c r="C9" s="14">
        <f>Data!R76</f>
        <v>-0.05</v>
      </c>
      <c r="D9" s="14">
        <f>Data!S76</f>
        <v>-0.12</v>
      </c>
      <c r="E9" s="14">
        <f>Data!T76</f>
        <v>-0.15</v>
      </c>
      <c r="F9" s="14">
        <f>Data!U76</f>
        <v>-0.39</v>
      </c>
      <c r="G9" s="14">
        <f>Data!V76</f>
        <v>-1.5900000000000001E-2</v>
      </c>
      <c r="H9" s="14">
        <f>Data!W76</f>
        <v>-0.24</v>
      </c>
      <c r="I9" s="14">
        <f>Data!X76</f>
        <v>-0.37</v>
      </c>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6"/>
      <c r="AN9" s="6"/>
    </row>
    <row r="10" spans="1:44" s="2" customFormat="1" ht="14.25">
      <c r="A10" s="2" t="str">
        <f>Data!A77</f>
        <v>Reduction from business as usual - deep estimate</v>
      </c>
      <c r="B10" s="12"/>
      <c r="C10" s="14">
        <f>Data!R77</f>
        <v>-0.21</v>
      </c>
      <c r="D10" s="14">
        <f>Data!S77</f>
        <v>-0.26</v>
      </c>
      <c r="E10" s="14">
        <f>Data!T77</f>
        <v>-0.28999999999999998</v>
      </c>
      <c r="F10" s="14">
        <f>Data!U77</f>
        <v>-0.49</v>
      </c>
      <c r="G10" s="14">
        <f>Data!V77</f>
        <v>-0.17879999999999999</v>
      </c>
      <c r="H10" s="14">
        <f>Data!W77</f>
        <v>-0.36</v>
      </c>
      <c r="I10" s="14">
        <f>Data!X77</f>
        <v>-0.47</v>
      </c>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6"/>
      <c r="AN10" s="6"/>
    </row>
    <row r="11" spans="1:44" s="2" customFormat="1" ht="14.25">
      <c r="A11" s="50" t="str">
        <f>Data!A78</f>
        <v>Reduction from BAU - chart blank</v>
      </c>
      <c r="B11" s="59"/>
      <c r="C11" s="57">
        <f>Data!R78</f>
        <v>-0.05</v>
      </c>
      <c r="D11" s="57">
        <f>Data!S78</f>
        <v>-0.12</v>
      </c>
      <c r="E11" s="57">
        <f>Data!T78</f>
        <v>-0.15</v>
      </c>
      <c r="F11" s="57">
        <f>Data!U78</f>
        <v>-0.39</v>
      </c>
      <c r="G11" s="57">
        <f>Data!V78</f>
        <v>-1.5900000000000001E-2</v>
      </c>
      <c r="H11" s="57">
        <f>Data!W78</f>
        <v>-0.24</v>
      </c>
      <c r="I11" s="57">
        <f>Data!X78</f>
        <v>-0.37</v>
      </c>
      <c r="J11" s="12"/>
      <c r="K11" s="8"/>
      <c r="L11" s="8"/>
      <c r="M11" s="8"/>
      <c r="N11" s="8"/>
      <c r="O11" s="8"/>
      <c r="P11" s="8"/>
      <c r="Q11" s="8"/>
      <c r="R11" s="6"/>
      <c r="S11" s="6"/>
      <c r="T11" s="6"/>
      <c r="U11" s="6"/>
      <c r="V11" s="6"/>
      <c r="W11" s="6"/>
      <c r="X11" s="6"/>
      <c r="Y11" s="6"/>
      <c r="Z11" s="6"/>
      <c r="AA11" s="6"/>
      <c r="AB11" s="6"/>
      <c r="AC11" s="6"/>
      <c r="AD11" s="6"/>
      <c r="AE11" s="6"/>
      <c r="AF11" s="6"/>
      <c r="AG11" s="6"/>
      <c r="AH11" s="6"/>
      <c r="AI11" s="6"/>
      <c r="AJ11" s="6"/>
      <c r="AK11" s="6"/>
      <c r="AL11" s="6"/>
      <c r="AM11" s="7"/>
      <c r="AN11" s="6"/>
      <c r="AO11" s="8"/>
    </row>
    <row r="12" spans="1:44" s="2" customFormat="1" ht="14.25">
      <c r="A12" s="50" t="str">
        <f>Data!A79</f>
        <v>Reduction from BAU - chart positive value</v>
      </c>
      <c r="B12" s="59"/>
      <c r="C12" s="57">
        <f>Data!R79</f>
        <v>0</v>
      </c>
      <c r="D12" s="57">
        <f>Data!S79</f>
        <v>0</v>
      </c>
      <c r="E12" s="57">
        <f>Data!T79</f>
        <v>0</v>
      </c>
      <c r="F12" s="57">
        <f>Data!U79</f>
        <v>0</v>
      </c>
      <c r="G12" s="57">
        <f>Data!V79</f>
        <v>0</v>
      </c>
      <c r="H12" s="57">
        <f>Data!W79</f>
        <v>0</v>
      </c>
      <c r="I12" s="57">
        <f>Data!X79</f>
        <v>0</v>
      </c>
      <c r="J12" s="12"/>
      <c r="K12" s="8"/>
      <c r="L12" s="8"/>
      <c r="M12" s="8"/>
      <c r="N12" s="8"/>
      <c r="O12" s="8"/>
      <c r="P12" s="8"/>
      <c r="Q12" s="8"/>
      <c r="R12" s="6"/>
      <c r="S12" s="6"/>
      <c r="T12" s="6"/>
      <c r="U12" s="6"/>
      <c r="V12" s="6"/>
      <c r="W12" s="6"/>
      <c r="X12" s="6"/>
      <c r="Y12" s="6"/>
      <c r="Z12" s="6"/>
      <c r="AA12" s="6"/>
      <c r="AB12" s="6"/>
      <c r="AC12" s="6"/>
      <c r="AD12" s="6"/>
      <c r="AE12" s="6"/>
      <c r="AF12" s="6"/>
      <c r="AG12" s="6"/>
      <c r="AH12" s="6"/>
      <c r="AI12" s="6"/>
      <c r="AJ12" s="6"/>
      <c r="AK12" s="6"/>
      <c r="AL12" s="6"/>
      <c r="AM12" s="7"/>
      <c r="AN12" s="6"/>
    </row>
    <row r="13" spans="1:44" s="2" customFormat="1" ht="14.25">
      <c r="A13" s="50" t="str">
        <f>Data!A80</f>
        <v>Reduction from BAU - chart negative value</v>
      </c>
      <c r="B13" s="59"/>
      <c r="C13" s="57">
        <f>Data!R80</f>
        <v>-0.15999999999999998</v>
      </c>
      <c r="D13" s="57">
        <f>Data!S80</f>
        <v>-0.14000000000000001</v>
      </c>
      <c r="E13" s="57">
        <f>Data!T80</f>
        <v>-0.13999999999999999</v>
      </c>
      <c r="F13" s="57">
        <f>Data!U80</f>
        <v>-9.9999999999999978E-2</v>
      </c>
      <c r="G13" s="57">
        <f>Data!V80</f>
        <v>-0.16289999999999999</v>
      </c>
      <c r="H13" s="57">
        <f>Data!W80</f>
        <v>-0.12</v>
      </c>
      <c r="I13" s="57">
        <f>Data!X80</f>
        <v>-9.9999999999999978E-2</v>
      </c>
      <c r="J13" s="12"/>
      <c r="K13" s="8"/>
      <c r="L13" s="8"/>
      <c r="M13" s="8"/>
      <c r="N13" s="8"/>
      <c r="O13" s="8"/>
      <c r="P13" s="8"/>
      <c r="Q13" s="8"/>
      <c r="R13" s="6"/>
      <c r="S13" s="6"/>
      <c r="T13" s="6"/>
      <c r="U13" s="6"/>
      <c r="V13" s="6"/>
      <c r="W13" s="6"/>
      <c r="X13" s="6"/>
      <c r="Y13" s="6"/>
      <c r="Z13" s="6"/>
      <c r="AA13" s="6"/>
      <c r="AB13" s="6"/>
      <c r="AC13" s="6"/>
      <c r="AD13" s="6"/>
      <c r="AE13" s="6"/>
      <c r="AF13" s="6"/>
      <c r="AG13" s="6"/>
      <c r="AH13" s="6"/>
      <c r="AI13" s="6"/>
      <c r="AJ13" s="6"/>
      <c r="AK13" s="6"/>
      <c r="AL13" s="6"/>
      <c r="AM13" s="7"/>
      <c r="AN13" s="6"/>
    </row>
    <row r="14" spans="1:44" s="10" customFormat="1">
      <c r="A14" s="4" t="s">
        <v>154</v>
      </c>
      <c r="B14" s="14"/>
      <c r="C14" s="14">
        <f>Data!R81</f>
        <v>-0.11201750251657094</v>
      </c>
      <c r="D14" s="14">
        <f>Data!S81</f>
        <v>-0.20106879977297309</v>
      </c>
      <c r="E14" s="14">
        <f>Data!T81</f>
        <v>-0.28899999999999998</v>
      </c>
      <c r="F14" s="14">
        <f>Data!U81</f>
        <v>-0.4</v>
      </c>
      <c r="G14" s="14">
        <f>Data!V81</f>
        <v>1.8100000000000002E-2</v>
      </c>
      <c r="H14" s="14">
        <f>Data!W81</f>
        <v>-0.18</v>
      </c>
      <c r="I14" s="14">
        <f>Data!X81</f>
        <v>-0.6</v>
      </c>
      <c r="J14" s="6"/>
      <c r="K14" s="6"/>
      <c r="L14" s="6"/>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2"/>
      <c r="B15" s="14"/>
      <c r="C15" s="14"/>
      <c r="D15" s="14"/>
      <c r="E15" s="14"/>
      <c r="F15" s="14"/>
      <c r="G15" s="14"/>
      <c r="H15" s="14"/>
      <c r="I15" s="14"/>
      <c r="J15" s="6"/>
      <c r="K15" s="6"/>
      <c r="L15" s="6"/>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A16" s="4"/>
      <c r="B16" s="6"/>
      <c r="C16" s="6"/>
      <c r="D16" s="6"/>
      <c r="E16" s="6"/>
      <c r="F16" s="6"/>
      <c r="G16" s="6"/>
      <c r="H16" s="6"/>
      <c r="I16" s="6"/>
      <c r="J16" s="6"/>
      <c r="K16" s="6"/>
      <c r="L16" s="6"/>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6"/>
      <c r="D17" s="6"/>
      <c r="E17" s="6"/>
      <c r="F17" s="6"/>
      <c r="G17" s="6"/>
      <c r="H17" s="6"/>
      <c r="I17" s="6"/>
      <c r="J17" s="6"/>
      <c r="K17" s="6"/>
      <c r="L17" s="6"/>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4"/>
      <c r="B18" s="6"/>
      <c r="C18" s="6"/>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17"/>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c r="A22" s="2"/>
      <c r="B22" s="6"/>
      <c r="C22" s="6"/>
      <c r="D22" s="6"/>
      <c r="E22" s="6"/>
      <c r="F22" s="6"/>
      <c r="G22" s="6"/>
      <c r="H22" s="6"/>
      <c r="I22" s="6"/>
      <c r="J22" s="6"/>
      <c r="K22" s="6"/>
      <c r="L22" s="6"/>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row>
    <row r="23" spans="1:40">
      <c r="A23" s="2"/>
      <c r="B23" s="6"/>
      <c r="C23" s="6"/>
      <c r="D23" s="6"/>
      <c r="E23" s="6"/>
      <c r="F23" s="6"/>
      <c r="G23" s="6"/>
      <c r="H23" s="6"/>
      <c r="I23" s="6"/>
      <c r="J23" s="6"/>
      <c r="K23" s="6"/>
      <c r="L23" s="6"/>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row>
    <row r="24" spans="1:40">
      <c r="A24" s="2"/>
      <c r="B24" s="6"/>
      <c r="C24" s="6"/>
      <c r="D24" s="6"/>
      <c r="E24" s="6"/>
      <c r="F24" s="6"/>
      <c r="G24" s="6"/>
      <c r="H24" s="6"/>
      <c r="I24" s="6"/>
      <c r="J24" s="6"/>
      <c r="K24" s="6"/>
      <c r="L24" s="6"/>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2"/>
      <c r="C26" s="2"/>
      <c r="D26" s="2"/>
      <c r="E26" s="2"/>
      <c r="F26" s="2"/>
      <c r="G26" s="2"/>
      <c r="H26" s="2"/>
      <c r="I26" s="2"/>
      <c r="J26" s="2"/>
      <c r="K26" s="2"/>
      <c r="L26" s="2"/>
    </row>
    <row r="27" spans="1:40">
      <c r="A27" s="2"/>
      <c r="B27" s="2"/>
      <c r="C27" s="2"/>
      <c r="D27" s="2"/>
      <c r="E27" s="2"/>
      <c r="F27" s="2"/>
      <c r="G27" s="2"/>
      <c r="H27" s="2"/>
      <c r="I27" s="2"/>
      <c r="J27" s="2"/>
      <c r="K27" s="2"/>
      <c r="L27" s="2"/>
    </row>
    <row r="28" spans="1:40">
      <c r="A28" s="2"/>
      <c r="B28" s="2"/>
      <c r="C28" s="2"/>
      <c r="D28" s="2"/>
      <c r="E28" s="2"/>
      <c r="F28" s="2"/>
      <c r="G28" s="2"/>
      <c r="H28" s="2"/>
      <c r="I28" s="2"/>
      <c r="J28" s="2"/>
      <c r="K28" s="2"/>
      <c r="L28" s="2"/>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8" t="s">
        <v>62</v>
      </c>
      <c r="B37" s="2"/>
      <c r="C37" s="2"/>
      <c r="D37" s="2"/>
      <c r="E37" s="2"/>
      <c r="F37" s="2"/>
      <c r="G37" s="2"/>
      <c r="H37" s="2"/>
      <c r="I37" s="2"/>
      <c r="J37" s="2"/>
      <c r="K37" s="2"/>
      <c r="L37" s="2"/>
    </row>
    <row r="38" spans="1:12" ht="15" customHeight="1">
      <c r="A38" s="110" t="s">
        <v>61</v>
      </c>
      <c r="B38" s="110"/>
      <c r="C38" s="110"/>
      <c r="D38" s="110"/>
      <c r="E38" s="110"/>
      <c r="F38" s="110"/>
      <c r="G38" s="2"/>
      <c r="H38" s="2"/>
      <c r="I38" s="2"/>
      <c r="J38" s="2"/>
      <c r="K38" s="2"/>
      <c r="L38" s="2"/>
    </row>
    <row r="39" spans="1:12">
      <c r="A39" s="110"/>
      <c r="B39" s="110"/>
      <c r="C39" s="110"/>
      <c r="D39" s="110"/>
      <c r="E39" s="110"/>
      <c r="F39" s="110"/>
      <c r="G39" s="2"/>
      <c r="H39" s="2"/>
      <c r="I39" s="2"/>
      <c r="J39" s="2"/>
      <c r="K39" s="2"/>
      <c r="L39" s="2"/>
    </row>
    <row r="40" spans="1:12">
      <c r="A40" s="110"/>
      <c r="B40" s="110"/>
      <c r="C40" s="110"/>
      <c r="D40" s="110"/>
      <c r="E40" s="110"/>
      <c r="F40" s="110"/>
      <c r="G40" s="2"/>
      <c r="H40" s="2"/>
      <c r="I40" s="2"/>
      <c r="J40" s="2"/>
      <c r="K40" s="2"/>
      <c r="L40" s="2"/>
    </row>
    <row r="41" spans="1:12">
      <c r="A41" s="110"/>
      <c r="B41" s="110"/>
      <c r="C41" s="110"/>
      <c r="D41" s="110"/>
      <c r="E41" s="110"/>
      <c r="F41" s="110"/>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sheetData>
  <mergeCells count="1">
    <mergeCell ref="A38:F41"/>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6"/>
  </sheetPr>
  <dimension ref="A1:AR44"/>
  <sheetViews>
    <sheetView showGridLines="0" zoomScale="80" zoomScaleNormal="80" workbookViewId="0">
      <selection activeCell="D50" sqref="D50"/>
    </sheetView>
  </sheetViews>
  <sheetFormatPr defaultRowHeight="15"/>
  <cols>
    <col min="1" max="1" width="52.7109375" customWidth="1"/>
    <col min="2" max="3" width="11.85546875" bestFit="1" customWidth="1"/>
    <col min="4" max="4" width="24.7109375" customWidth="1"/>
    <col min="5" max="5" width="20.28515625" customWidth="1"/>
    <col min="6" max="6" width="25.5703125" customWidth="1"/>
    <col min="7" max="8" width="11.85546875" bestFit="1" customWidth="1"/>
    <col min="9" max="9" width="16.5703125" customWidth="1"/>
    <col min="10" max="31" width="11.85546875" bestFit="1" customWidth="1"/>
    <col min="32" max="37" width="12.5703125" bestFit="1" customWidth="1"/>
    <col min="39" max="39" width="25" customWidth="1"/>
    <col min="40" max="40" width="25.85546875" customWidth="1"/>
    <col min="41" max="41" width="28.85546875" customWidth="1"/>
  </cols>
  <sheetData>
    <row r="1" spans="1:44" ht="23.25">
      <c r="A1" s="1" t="s">
        <v>73</v>
      </c>
    </row>
    <row r="2" spans="1:44">
      <c r="A2" s="2"/>
    </row>
    <row r="3" spans="1:44" ht="14.45" customHeight="1">
      <c r="A3" s="2"/>
    </row>
    <row r="4" spans="1:44">
      <c r="A4" s="3" t="s">
        <v>96</v>
      </c>
      <c r="B4" s="2"/>
      <c r="C4" s="2"/>
      <c r="D4" s="2"/>
      <c r="E4" s="2"/>
      <c r="F4" s="2"/>
    </row>
    <row r="5" spans="1:44">
      <c r="A5" s="2"/>
      <c r="B5" s="2"/>
      <c r="C5" s="2"/>
      <c r="D5" s="2"/>
      <c r="E5" s="2"/>
      <c r="F5" s="2"/>
    </row>
    <row r="6" spans="1:44">
      <c r="A6" s="2"/>
      <c r="B6" s="2"/>
      <c r="C6" s="111" t="s">
        <v>3</v>
      </c>
      <c r="D6" s="111"/>
      <c r="E6" s="111"/>
      <c r="F6" s="111"/>
      <c r="G6" s="30"/>
      <c r="H6" s="30"/>
      <c r="I6" s="30"/>
    </row>
    <row r="7" spans="1:44" s="2" customFormat="1">
      <c r="A7" s="3" t="s">
        <v>4</v>
      </c>
      <c r="B7" s="15"/>
      <c r="C7" s="18" t="s">
        <v>44</v>
      </c>
      <c r="D7" s="27" t="s">
        <v>10</v>
      </c>
      <c r="E7" s="27" t="s">
        <v>45</v>
      </c>
      <c r="F7" s="27" t="s">
        <v>46</v>
      </c>
      <c r="G7" s="27"/>
      <c r="H7" s="27"/>
      <c r="I7" s="27"/>
      <c r="AM7" s="4"/>
      <c r="AN7" s="4"/>
      <c r="AO7" s="4"/>
      <c r="AP7" s="4"/>
      <c r="AQ7" s="4"/>
      <c r="AR7" s="4"/>
    </row>
    <row r="8" spans="1:44" s="2" customFormat="1" ht="14.25">
      <c r="B8" s="12"/>
      <c r="C8" s="14"/>
      <c r="D8" s="14"/>
      <c r="E8" s="14"/>
      <c r="F8" s="14"/>
      <c r="G8" s="14"/>
      <c r="H8" s="14"/>
      <c r="I8" s="14"/>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4" t="s">
        <v>47</v>
      </c>
      <c r="B9" s="12"/>
      <c r="C9" s="14">
        <v>0.93400000000000005</v>
      </c>
      <c r="D9" s="14">
        <v>3.18</v>
      </c>
      <c r="E9" s="14">
        <v>1.0289999999999999</v>
      </c>
      <c r="F9" s="14">
        <v>2.64</v>
      </c>
      <c r="G9" s="14"/>
      <c r="H9" s="14"/>
      <c r="I9" s="14"/>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7"/>
      <c r="AN9" s="6"/>
      <c r="AO9" s="8"/>
    </row>
    <row r="10" spans="1:44" s="2" customFormat="1" ht="14.25">
      <c r="A10" s="58" t="s">
        <v>49</v>
      </c>
      <c r="B10" s="59"/>
      <c r="C10" s="57">
        <f>C11-C9</f>
        <v>1.9779999999999998</v>
      </c>
      <c r="D10" s="57">
        <f>D11-D9</f>
        <v>0.54999999999999982</v>
      </c>
      <c r="E10" s="57">
        <f>E11-E9</f>
        <v>0.64100000000000001</v>
      </c>
      <c r="F10" s="57">
        <f>F11-F9</f>
        <v>0.71999999999999975</v>
      </c>
      <c r="G10" s="14"/>
      <c r="H10" s="14"/>
      <c r="I10" s="14"/>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row>
    <row r="11" spans="1:44" s="2" customFormat="1" ht="14.25" customHeight="1">
      <c r="A11" s="4" t="s">
        <v>48</v>
      </c>
      <c r="B11" s="12"/>
      <c r="C11" s="14">
        <v>2.9119999999999999</v>
      </c>
      <c r="D11" s="14">
        <v>3.73</v>
      </c>
      <c r="E11" s="14">
        <v>1.67</v>
      </c>
      <c r="F11" s="14">
        <v>3.36</v>
      </c>
      <c r="G11" s="14"/>
      <c r="H11" s="14"/>
      <c r="I11" s="14"/>
      <c r="J11" s="12"/>
      <c r="K11" s="12"/>
      <c r="L11" s="12"/>
      <c r="M11" s="12"/>
      <c r="N11" s="12"/>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2" customFormat="1" ht="14.25" customHeight="1">
      <c r="A12" s="4" t="s">
        <v>50</v>
      </c>
      <c r="B12" s="12"/>
      <c r="C12" s="14">
        <v>2</v>
      </c>
      <c r="D12" s="14">
        <v>2.76</v>
      </c>
      <c r="E12" s="14">
        <v>1.63</v>
      </c>
      <c r="F12" s="14"/>
      <c r="G12" s="14"/>
      <c r="H12" s="14"/>
      <c r="I12" s="14"/>
      <c r="J12" s="12"/>
      <c r="K12" s="12"/>
      <c r="L12" s="12"/>
      <c r="M12" s="12"/>
      <c r="N12" s="12"/>
      <c r="O12" s="12"/>
      <c r="P12" s="12"/>
      <c r="Q12" s="12"/>
      <c r="R12" s="6"/>
      <c r="S12" s="6"/>
      <c r="T12" s="6"/>
      <c r="U12" s="6"/>
      <c r="V12" s="6"/>
      <c r="W12" s="6"/>
      <c r="X12" s="6"/>
      <c r="Y12" s="6"/>
      <c r="Z12" s="6"/>
      <c r="AA12" s="6"/>
      <c r="AB12" s="6"/>
      <c r="AC12" s="6"/>
      <c r="AD12" s="6"/>
      <c r="AE12" s="6"/>
      <c r="AF12" s="6"/>
      <c r="AG12" s="6"/>
      <c r="AH12" s="6"/>
      <c r="AI12" s="6"/>
      <c r="AJ12" s="6"/>
      <c r="AK12" s="6"/>
      <c r="AL12" s="6"/>
      <c r="AM12" s="7"/>
      <c r="AN12" s="6"/>
    </row>
    <row r="13" spans="1:44" s="2" customFormat="1" ht="14.25" customHeight="1">
      <c r="A13" s="4" t="s">
        <v>51</v>
      </c>
      <c r="B13" s="12"/>
      <c r="C13" s="14">
        <v>2.52</v>
      </c>
      <c r="D13" s="14">
        <v>3.18</v>
      </c>
      <c r="E13" s="14">
        <v>2.2799999999999998</v>
      </c>
      <c r="F13" s="14"/>
      <c r="G13" s="14"/>
      <c r="H13" s="14"/>
      <c r="I13" s="14"/>
      <c r="J13" s="12"/>
      <c r="K13" s="12"/>
      <c r="L13" s="12"/>
      <c r="M13" s="12"/>
      <c r="N13" s="12"/>
      <c r="O13" s="12"/>
      <c r="P13" s="12"/>
      <c r="Q13" s="12"/>
      <c r="R13" s="6"/>
      <c r="S13" s="6"/>
      <c r="T13" s="6"/>
      <c r="U13" s="6"/>
      <c r="V13" s="6"/>
      <c r="W13" s="6"/>
      <c r="X13" s="6"/>
      <c r="Y13" s="6"/>
      <c r="Z13" s="6"/>
      <c r="AA13" s="6"/>
      <c r="AB13" s="6"/>
      <c r="AC13" s="6"/>
      <c r="AD13" s="6"/>
      <c r="AE13" s="6"/>
      <c r="AF13" s="6"/>
      <c r="AG13" s="6"/>
      <c r="AH13" s="6"/>
      <c r="AI13" s="6"/>
      <c r="AJ13" s="6"/>
      <c r="AK13" s="6"/>
      <c r="AL13" s="6"/>
      <c r="AM13" s="7"/>
      <c r="AN13" s="6"/>
    </row>
    <row r="14" spans="1:44" s="2" customFormat="1" ht="14.25" customHeight="1">
      <c r="A14" s="4" t="s">
        <v>52</v>
      </c>
      <c r="B14" s="12"/>
      <c r="C14" s="14">
        <v>1.72</v>
      </c>
      <c r="D14" s="14"/>
      <c r="E14" s="14">
        <v>1.75</v>
      </c>
      <c r="F14" s="14"/>
      <c r="G14" s="14"/>
      <c r="H14" s="14"/>
      <c r="I14" s="14"/>
      <c r="J14" s="12"/>
      <c r="K14" s="12"/>
      <c r="L14" s="12"/>
      <c r="M14" s="12"/>
      <c r="N14" s="12"/>
      <c r="O14" s="12"/>
      <c r="P14" s="12"/>
      <c r="Q14" s="12"/>
      <c r="R14" s="6"/>
      <c r="S14" s="6"/>
      <c r="T14" s="6"/>
      <c r="U14" s="6"/>
      <c r="V14" s="6"/>
      <c r="W14" s="6"/>
      <c r="X14" s="6"/>
      <c r="Y14" s="6"/>
      <c r="Z14" s="6"/>
      <c r="AA14" s="6"/>
      <c r="AB14" s="6"/>
      <c r="AC14" s="6"/>
      <c r="AD14" s="6"/>
      <c r="AE14" s="6"/>
      <c r="AF14" s="6"/>
      <c r="AG14" s="6"/>
      <c r="AH14" s="6"/>
      <c r="AI14" s="6"/>
      <c r="AJ14" s="6"/>
      <c r="AK14" s="6"/>
      <c r="AL14" s="6"/>
      <c r="AM14" s="7"/>
      <c r="AN14" s="6"/>
    </row>
    <row r="15" spans="1:44" s="10" customFormat="1" ht="15.75" customHeight="1">
      <c r="A15" s="4" t="s">
        <v>156</v>
      </c>
      <c r="B15" s="14"/>
      <c r="C15" s="14">
        <v>2.73</v>
      </c>
      <c r="D15" s="14">
        <v>2.73</v>
      </c>
      <c r="E15" s="14">
        <v>2.73</v>
      </c>
      <c r="F15" s="14">
        <v>2.73</v>
      </c>
      <c r="G15" s="14"/>
      <c r="H15" s="14"/>
      <c r="I15" s="14"/>
      <c r="J15" s="6"/>
      <c r="K15" s="6"/>
      <c r="L15" s="6"/>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A16" s="2"/>
      <c r="B16" s="14"/>
      <c r="C16" s="14"/>
      <c r="D16" s="14"/>
      <c r="E16" s="14"/>
      <c r="F16" s="14"/>
      <c r="G16" s="14"/>
      <c r="H16" s="14"/>
      <c r="I16" s="14"/>
      <c r="J16" s="6"/>
      <c r="K16" s="6"/>
      <c r="L16" s="6"/>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6"/>
      <c r="D17" s="6"/>
      <c r="E17" s="6"/>
      <c r="F17" s="6"/>
      <c r="G17" s="6"/>
      <c r="H17" s="6"/>
      <c r="I17" s="6"/>
      <c r="J17" s="6"/>
      <c r="K17" s="6"/>
      <c r="L17" s="6"/>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4"/>
      <c r="B18" s="6"/>
      <c r="C18" s="6"/>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6"/>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c r="A23" s="2"/>
      <c r="B23" s="6"/>
      <c r="C23" s="6"/>
      <c r="D23" s="6"/>
      <c r="E23" s="6"/>
      <c r="F23" s="6"/>
      <c r="G23" s="6"/>
      <c r="H23" s="6"/>
      <c r="I23" s="6"/>
      <c r="J23" s="6"/>
      <c r="K23" s="6"/>
      <c r="L23" s="6"/>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row>
    <row r="24" spans="1:40">
      <c r="A24" s="2"/>
      <c r="B24" s="6"/>
      <c r="C24" s="6"/>
      <c r="D24" s="6"/>
      <c r="E24" s="6"/>
      <c r="F24" s="6"/>
      <c r="G24" s="6"/>
      <c r="H24" s="6"/>
      <c r="I24" s="6"/>
      <c r="J24" s="6"/>
      <c r="K24" s="6"/>
      <c r="L24" s="6"/>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2"/>
      <c r="C27" s="2"/>
      <c r="D27" s="2"/>
      <c r="E27" s="2"/>
      <c r="F27" s="2"/>
      <c r="G27" s="2"/>
      <c r="H27" s="2"/>
      <c r="I27" s="2"/>
      <c r="J27" s="2"/>
      <c r="K27" s="2"/>
      <c r="L27" s="2"/>
    </row>
    <row r="28" spans="1:40">
      <c r="A28" s="2"/>
      <c r="B28" s="2"/>
      <c r="C28" s="2"/>
      <c r="D28" s="2"/>
      <c r="E28" s="2"/>
      <c r="F28" s="2"/>
      <c r="G28" s="2"/>
      <c r="H28" s="2"/>
      <c r="I28" s="2"/>
      <c r="J28" s="2"/>
      <c r="K28" s="2"/>
      <c r="L28" s="2"/>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8" t="s">
        <v>71</v>
      </c>
      <c r="B36" s="2"/>
      <c r="C36" s="2"/>
      <c r="D36" s="2"/>
      <c r="E36" s="2"/>
      <c r="F36" s="2"/>
      <c r="G36" s="2"/>
      <c r="H36" s="2"/>
      <c r="I36" s="2"/>
      <c r="J36" s="2"/>
      <c r="K36" s="2"/>
      <c r="L36" s="2"/>
    </row>
    <row r="37" spans="1:12" ht="15" customHeight="1">
      <c r="A37" s="110" t="s">
        <v>155</v>
      </c>
      <c r="B37" s="110"/>
      <c r="C37" s="110"/>
      <c r="D37" s="110"/>
      <c r="E37" s="110"/>
      <c r="F37" s="110"/>
      <c r="G37" s="2"/>
      <c r="H37" s="2"/>
      <c r="I37" s="2"/>
      <c r="J37" s="2"/>
      <c r="K37" s="2"/>
      <c r="L37" s="2"/>
    </row>
    <row r="38" spans="1:12">
      <c r="A38" s="110"/>
      <c r="B38" s="110"/>
      <c r="C38" s="110"/>
      <c r="D38" s="110"/>
      <c r="E38" s="110"/>
      <c r="F38" s="110"/>
      <c r="G38" s="2"/>
      <c r="H38" s="2"/>
      <c r="I38" s="2"/>
      <c r="J38" s="2"/>
      <c r="K38" s="2"/>
      <c r="L38" s="2"/>
    </row>
    <row r="39" spans="1:12">
      <c r="A39" s="110"/>
      <c r="B39" s="110"/>
      <c r="C39" s="110"/>
      <c r="D39" s="110"/>
      <c r="E39" s="110"/>
      <c r="F39" s="110"/>
      <c r="G39" s="2"/>
      <c r="H39" s="2"/>
      <c r="I39" s="2"/>
      <c r="J39" s="2"/>
      <c r="K39" s="2"/>
      <c r="L39" s="2"/>
    </row>
    <row r="40" spans="1:12">
      <c r="A40" s="110"/>
      <c r="B40" s="110"/>
      <c r="C40" s="110"/>
      <c r="D40" s="110"/>
      <c r="E40" s="110"/>
      <c r="F40" s="110"/>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sheetData>
  <mergeCells count="2">
    <mergeCell ref="A37:F40"/>
    <mergeCell ref="C6:F6"/>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R47"/>
  <sheetViews>
    <sheetView showGridLines="0" zoomScale="80" zoomScaleNormal="80" workbookViewId="0">
      <selection activeCell="A40" sqref="A40:F43"/>
    </sheetView>
  </sheetViews>
  <sheetFormatPr defaultRowHeight="15"/>
  <cols>
    <col min="1" max="1" width="52.7109375" style="46" customWidth="1"/>
    <col min="2" max="2" width="11.85546875" style="46" bestFit="1" customWidth="1"/>
    <col min="3" max="3" width="11.5703125" style="46" bestFit="1" customWidth="1"/>
    <col min="4" max="4" width="26.7109375" style="46" customWidth="1"/>
    <col min="5" max="5" width="21.5703125" style="46" customWidth="1"/>
    <col min="6" max="6" width="25.140625" style="46" customWidth="1"/>
    <col min="7" max="8" width="11.85546875" style="46" bestFit="1" customWidth="1"/>
    <col min="9" max="9" width="16.5703125" style="46" customWidth="1"/>
    <col min="10" max="31" width="11.85546875" style="46" bestFit="1" customWidth="1"/>
    <col min="32" max="37" width="12.5703125" style="46" bestFit="1" customWidth="1"/>
    <col min="38" max="38" width="9.140625" style="46"/>
    <col min="39" max="39" width="25" style="46" customWidth="1"/>
    <col min="40" max="40" width="25.85546875" style="46" customWidth="1"/>
    <col min="41" max="41" width="28.85546875" style="46" customWidth="1"/>
    <col min="42" max="16384" width="9.140625" style="46"/>
  </cols>
  <sheetData>
    <row r="1" spans="1:44" ht="23.25">
      <c r="A1" s="1" t="s">
        <v>72</v>
      </c>
    </row>
    <row r="2" spans="1:44">
      <c r="A2" s="2"/>
    </row>
    <row r="3" spans="1:44" ht="14.45" customHeight="1">
      <c r="A3" s="2"/>
    </row>
    <row r="4" spans="1:44">
      <c r="A4" s="3" t="s">
        <v>97</v>
      </c>
    </row>
    <row r="6" spans="1:44">
      <c r="C6" s="30"/>
      <c r="D6" s="105" t="str">
        <f>IF('Reference year for targets'!$A10=1,"Per cent change on 1990 levels","Per cent change on 2005 levels")</f>
        <v>Per cent change on 1990 levels</v>
      </c>
      <c r="E6" s="104"/>
      <c r="F6" s="16"/>
      <c r="G6" s="30"/>
      <c r="H6" s="30"/>
      <c r="I6" s="30"/>
    </row>
    <row r="7" spans="1:44" s="2" customFormat="1">
      <c r="A7" s="3" t="s">
        <v>4</v>
      </c>
      <c r="B7" s="15"/>
      <c r="C7" s="18" t="s">
        <v>44</v>
      </c>
      <c r="D7" s="27" t="s">
        <v>10</v>
      </c>
      <c r="E7" s="27" t="s">
        <v>45</v>
      </c>
      <c r="F7" s="27" t="s">
        <v>46</v>
      </c>
      <c r="G7" s="27"/>
      <c r="H7" s="27"/>
      <c r="I7" s="27"/>
      <c r="AM7" s="4"/>
      <c r="AN7" s="4"/>
      <c r="AO7" s="4"/>
      <c r="AP7" s="4"/>
      <c r="AQ7" s="4"/>
      <c r="AR7" s="4"/>
    </row>
    <row r="8" spans="1:44" s="2" customFormat="1" ht="14.25">
      <c r="B8" s="12"/>
      <c r="C8" s="14"/>
      <c r="D8" s="14"/>
      <c r="E8" s="14"/>
      <c r="F8" s="14"/>
      <c r="G8" s="14"/>
      <c r="H8" s="14"/>
      <c r="I8" s="14"/>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2" t="str">
        <f>Data!A86</f>
        <v>Indicator - shallow estimate</v>
      </c>
      <c r="B9" s="12"/>
      <c r="C9" s="14">
        <f>Data!L86</f>
        <v>-0.02</v>
      </c>
      <c r="D9" s="14">
        <f>Data!M86</f>
        <v>-0.25</v>
      </c>
      <c r="E9" s="14">
        <f>Data!N86</f>
        <v>-7.1499999999999994E-2</v>
      </c>
      <c r="F9" s="14">
        <f>Data!O86</f>
        <v>-0.05</v>
      </c>
      <c r="G9" s="14"/>
      <c r="H9" s="14"/>
      <c r="I9" s="14"/>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6"/>
      <c r="AN9" s="6"/>
    </row>
    <row r="10" spans="1:44" s="2" customFormat="1" ht="14.25">
      <c r="A10" s="2" t="str">
        <f>Data!A87</f>
        <v>Indicator - deep estimate</v>
      </c>
      <c r="B10" s="12"/>
      <c r="C10" s="14">
        <f>Data!L87</f>
        <v>-0.05</v>
      </c>
      <c r="D10" s="14">
        <f>Data!M87</f>
        <v>-0.48</v>
      </c>
      <c r="E10" s="14">
        <f>Data!N87</f>
        <v>-0.22900000000000001</v>
      </c>
      <c r="F10" s="14">
        <f>Data!O87</f>
        <v>-0.21</v>
      </c>
      <c r="G10" s="14"/>
      <c r="H10" s="14"/>
      <c r="I10" s="14"/>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6"/>
      <c r="AN10" s="6"/>
    </row>
    <row r="11" spans="1:44" s="2" customFormat="1" ht="14.25">
      <c r="A11" s="50" t="str">
        <f>Data!A88</f>
        <v>Indicator - chart blank</v>
      </c>
      <c r="B11" s="59"/>
      <c r="C11" s="57">
        <f>Data!L88</f>
        <v>-0.02</v>
      </c>
      <c r="D11" s="57">
        <f>Data!M88</f>
        <v>-0.25</v>
      </c>
      <c r="E11" s="57">
        <f>Data!N88</f>
        <v>-7.1499999999999994E-2</v>
      </c>
      <c r="F11" s="57">
        <f>Data!O88</f>
        <v>-0.05</v>
      </c>
      <c r="G11" s="14"/>
      <c r="H11" s="14"/>
      <c r="I11" s="14"/>
      <c r="J11" s="12"/>
      <c r="K11" s="8"/>
      <c r="L11" s="8"/>
      <c r="M11" s="8"/>
      <c r="N11" s="8"/>
      <c r="O11" s="8"/>
      <c r="P11" s="8"/>
      <c r="Q11" s="8"/>
      <c r="R11" s="6"/>
      <c r="S11" s="6"/>
      <c r="T11" s="6"/>
      <c r="U11" s="6"/>
      <c r="V11" s="6"/>
      <c r="W11" s="6"/>
      <c r="X11" s="6"/>
      <c r="Y11" s="6"/>
      <c r="Z11" s="6"/>
      <c r="AA11" s="6"/>
      <c r="AB11" s="6"/>
      <c r="AC11" s="6"/>
      <c r="AD11" s="6"/>
      <c r="AE11" s="6"/>
      <c r="AF11" s="6"/>
      <c r="AG11" s="6"/>
      <c r="AH11" s="6"/>
      <c r="AI11" s="6"/>
      <c r="AJ11" s="6"/>
      <c r="AK11" s="6"/>
      <c r="AL11" s="6"/>
      <c r="AM11" s="7"/>
      <c r="AN11" s="6"/>
      <c r="AO11" s="8"/>
    </row>
    <row r="12" spans="1:44" s="2" customFormat="1" ht="14.25">
      <c r="A12" s="50" t="str">
        <f>Data!A89</f>
        <v>Indicator - chart positive value</v>
      </c>
      <c r="B12" s="59"/>
      <c r="C12" s="57">
        <f>Data!L89</f>
        <v>0</v>
      </c>
      <c r="D12" s="57">
        <f>Data!M89</f>
        <v>0</v>
      </c>
      <c r="E12" s="57">
        <f>Data!N89</f>
        <v>0</v>
      </c>
      <c r="F12" s="57">
        <f>Data!O89</f>
        <v>0</v>
      </c>
      <c r="G12" s="14"/>
      <c r="H12" s="14"/>
      <c r="I12" s="14"/>
      <c r="J12" s="12"/>
      <c r="K12" s="8"/>
      <c r="L12" s="8"/>
      <c r="M12" s="8"/>
      <c r="N12" s="8"/>
      <c r="O12" s="8"/>
      <c r="P12" s="8"/>
      <c r="Q12" s="8"/>
      <c r="R12" s="6"/>
      <c r="S12" s="6"/>
      <c r="T12" s="6"/>
      <c r="U12" s="6"/>
      <c r="V12" s="6"/>
      <c r="W12" s="6"/>
      <c r="X12" s="6"/>
      <c r="Y12" s="6"/>
      <c r="Z12" s="6"/>
      <c r="AA12" s="6"/>
      <c r="AB12" s="6"/>
      <c r="AC12" s="6"/>
      <c r="AD12" s="6"/>
      <c r="AE12" s="6"/>
      <c r="AF12" s="6"/>
      <c r="AG12" s="6"/>
      <c r="AH12" s="6"/>
      <c r="AI12" s="6"/>
      <c r="AJ12" s="6"/>
      <c r="AK12" s="6"/>
      <c r="AL12" s="6"/>
      <c r="AM12" s="7"/>
      <c r="AN12" s="6"/>
    </row>
    <row r="13" spans="1:44" s="2" customFormat="1" ht="14.25">
      <c r="A13" s="50" t="str">
        <f>Data!A90</f>
        <v>Indicator - chart negative value</v>
      </c>
      <c r="B13" s="59"/>
      <c r="C13" s="57">
        <f>Data!L90</f>
        <v>-3.0000000000000002E-2</v>
      </c>
      <c r="D13" s="57">
        <f>Data!M90</f>
        <v>-0.22999999999999998</v>
      </c>
      <c r="E13" s="57">
        <f>Data!N90</f>
        <v>-0.15750000000000003</v>
      </c>
      <c r="F13" s="57">
        <f>Data!O90</f>
        <v>-0.15999999999999998</v>
      </c>
      <c r="G13" s="14"/>
      <c r="H13" s="14"/>
      <c r="I13" s="14"/>
      <c r="J13" s="12"/>
      <c r="K13" s="8"/>
      <c r="L13" s="8"/>
      <c r="M13" s="8"/>
      <c r="N13" s="8"/>
      <c r="O13" s="8"/>
      <c r="P13" s="8"/>
      <c r="Q13" s="8"/>
      <c r="R13" s="6"/>
      <c r="S13" s="6"/>
      <c r="T13" s="6"/>
      <c r="U13" s="6"/>
      <c r="V13" s="6"/>
      <c r="W13" s="6"/>
      <c r="X13" s="6"/>
      <c r="Y13" s="6"/>
      <c r="Z13" s="6"/>
      <c r="AA13" s="6"/>
      <c r="AB13" s="6"/>
      <c r="AC13" s="6"/>
      <c r="AD13" s="6"/>
      <c r="AE13" s="6"/>
      <c r="AF13" s="6"/>
      <c r="AG13" s="6"/>
      <c r="AH13" s="6"/>
      <c r="AI13" s="6"/>
      <c r="AJ13" s="6"/>
      <c r="AK13" s="6"/>
      <c r="AL13" s="6"/>
      <c r="AM13" s="7"/>
      <c r="AN13" s="6"/>
    </row>
    <row r="14" spans="1:44" s="10" customFormat="1">
      <c r="A14" s="2" t="str">
        <f>Data!A91</f>
        <v>Literature estimate #1</v>
      </c>
      <c r="B14" s="6"/>
      <c r="C14" s="14">
        <f>Data!L91</f>
        <v>-0.1</v>
      </c>
      <c r="D14" s="14"/>
      <c r="E14" s="14">
        <f>Data!N91</f>
        <v>-0.22</v>
      </c>
      <c r="F14" s="14"/>
      <c r="G14" s="14"/>
      <c r="H14" s="14"/>
      <c r="I14" s="14"/>
      <c r="J14" s="6"/>
      <c r="K14" s="6"/>
      <c r="L14" s="6"/>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2" t="str">
        <f>Data!A92</f>
        <v>Literature estimate #2</v>
      </c>
      <c r="B15" s="6"/>
      <c r="C15" s="14">
        <f>Data!L92</f>
        <v>-0.17599999999999999</v>
      </c>
      <c r="D15" s="14"/>
      <c r="E15" s="14"/>
      <c r="F15" s="14"/>
      <c r="G15" s="14"/>
      <c r="H15" s="14"/>
      <c r="I15" s="14"/>
      <c r="J15" s="6"/>
      <c r="K15" s="6"/>
      <c r="L15" s="6"/>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A16" s="2" t="str">
        <f>Data!A93</f>
        <v>Literature estimate #3</v>
      </c>
      <c r="B16" s="14"/>
      <c r="C16" s="14">
        <f>Data!L93</f>
        <v>-0.13700000000000001</v>
      </c>
      <c r="D16" s="14"/>
      <c r="E16" s="14"/>
      <c r="F16" s="14"/>
      <c r="G16" s="14"/>
      <c r="H16" s="14"/>
      <c r="I16" s="14"/>
      <c r="J16" s="6"/>
      <c r="K16" s="6"/>
      <c r="L16" s="6"/>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2" t="s">
        <v>157</v>
      </c>
      <c r="B17" s="14"/>
      <c r="C17" s="14">
        <f>Data!L94</f>
        <v>-0.05</v>
      </c>
      <c r="D17" s="14">
        <f>Data!M94</f>
        <v>-0.05</v>
      </c>
      <c r="E17" s="14">
        <f>Data!N94</f>
        <v>-0.05</v>
      </c>
      <c r="F17" s="14">
        <f>Data!O94</f>
        <v>-0.05</v>
      </c>
      <c r="G17" s="14"/>
      <c r="H17" s="14"/>
      <c r="I17" s="14"/>
      <c r="J17" s="6"/>
      <c r="K17" s="6"/>
      <c r="L17" s="6"/>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4" t="s">
        <v>134</v>
      </c>
      <c r="B18" s="6"/>
      <c r="C18" s="14">
        <f>Data!$R$43</f>
        <v>-0.11201750251657094</v>
      </c>
      <c r="D18" s="14">
        <f>Data!$R$43</f>
        <v>-0.11201750251657094</v>
      </c>
      <c r="E18" s="14">
        <f>Data!$R$43</f>
        <v>-0.11201750251657094</v>
      </c>
      <c r="F18" s="14">
        <f>Data!$R$43</f>
        <v>-0.11201750251657094</v>
      </c>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17"/>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6"/>
      <c r="D23" s="6"/>
      <c r="E23" s="6"/>
      <c r="F23" s="6"/>
      <c r="G23" s="6"/>
      <c r="H23" s="6"/>
      <c r="I23" s="6"/>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2"/>
      <c r="B24" s="6"/>
      <c r="C24" s="6"/>
      <c r="D24" s="6"/>
      <c r="E24" s="6"/>
      <c r="F24" s="6"/>
      <c r="G24" s="6"/>
      <c r="H24" s="6"/>
      <c r="I24" s="6"/>
      <c r="J24" s="6"/>
      <c r="K24" s="6"/>
      <c r="L24" s="6"/>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6"/>
      <c r="C27" s="6"/>
      <c r="D27" s="6"/>
      <c r="E27" s="6"/>
      <c r="F27" s="6"/>
      <c r="G27" s="6"/>
      <c r="H27" s="6"/>
      <c r="I27" s="6"/>
      <c r="J27" s="6"/>
      <c r="K27" s="6"/>
      <c r="L27" s="6"/>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c r="A28" s="2"/>
      <c r="B28" s="2"/>
      <c r="C28" s="2"/>
      <c r="D28" s="2"/>
      <c r="E28" s="2"/>
      <c r="F28" s="2"/>
      <c r="G28" s="2"/>
      <c r="H28" s="2"/>
      <c r="I28" s="2"/>
      <c r="J28" s="2"/>
      <c r="K28" s="2"/>
      <c r="L28" s="2"/>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8" t="s">
        <v>70</v>
      </c>
      <c r="B39" s="2"/>
      <c r="C39" s="2"/>
      <c r="D39" s="2"/>
      <c r="E39" s="2"/>
      <c r="F39" s="2"/>
      <c r="G39" s="2"/>
      <c r="H39" s="2"/>
      <c r="I39" s="2"/>
      <c r="J39" s="2"/>
      <c r="K39" s="2"/>
      <c r="L39" s="2"/>
    </row>
    <row r="40" spans="1:12" ht="15" customHeight="1">
      <c r="A40" s="110" t="s">
        <v>158</v>
      </c>
      <c r="B40" s="110"/>
      <c r="C40" s="110"/>
      <c r="D40" s="110"/>
      <c r="E40" s="110"/>
      <c r="F40" s="110"/>
      <c r="G40" s="2"/>
      <c r="H40" s="2"/>
      <c r="I40" s="2"/>
      <c r="J40" s="2"/>
      <c r="K40" s="2"/>
      <c r="L40" s="2"/>
    </row>
    <row r="41" spans="1:12">
      <c r="A41" s="110"/>
      <c r="B41" s="110"/>
      <c r="C41" s="110"/>
      <c r="D41" s="110"/>
      <c r="E41" s="110"/>
      <c r="F41" s="110"/>
      <c r="G41" s="2"/>
      <c r="H41" s="2"/>
      <c r="I41" s="2"/>
      <c r="J41" s="2"/>
      <c r="K41" s="2"/>
      <c r="L41" s="2"/>
    </row>
    <row r="42" spans="1:12">
      <c r="A42" s="110"/>
      <c r="B42" s="110"/>
      <c r="C42" s="110"/>
      <c r="D42" s="110"/>
      <c r="E42" s="110"/>
      <c r="F42" s="110"/>
      <c r="G42" s="2"/>
      <c r="H42" s="2"/>
      <c r="I42" s="2"/>
      <c r="J42" s="2"/>
      <c r="K42" s="2"/>
      <c r="L42" s="2"/>
    </row>
    <row r="43" spans="1:12">
      <c r="A43" s="110"/>
      <c r="B43" s="110"/>
      <c r="C43" s="110"/>
      <c r="D43" s="110"/>
      <c r="E43" s="110"/>
      <c r="F43" s="110"/>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sheetData>
  <mergeCells count="1">
    <mergeCell ref="A40:F43"/>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6"/>
  </sheetPr>
  <dimension ref="A1:AR43"/>
  <sheetViews>
    <sheetView showGridLines="0" zoomScale="80" zoomScaleNormal="80" workbookViewId="0">
      <selection activeCell="H30" sqref="H30"/>
    </sheetView>
  </sheetViews>
  <sheetFormatPr defaultRowHeight="15"/>
  <cols>
    <col min="1" max="1" width="52.7109375" customWidth="1"/>
    <col min="2" max="2" width="17.5703125" customWidth="1"/>
    <col min="3" max="3" width="13.85546875" customWidth="1"/>
    <col min="4" max="4" width="15.140625" customWidth="1"/>
    <col min="5" max="5" width="15" customWidth="1"/>
    <col min="6" max="6" width="17.28515625" customWidth="1"/>
    <col min="7" max="7" width="13.85546875" customWidth="1"/>
    <col min="8" max="8" width="15.28515625" customWidth="1"/>
    <col min="9" max="9" width="16.5703125" customWidth="1"/>
    <col min="10" max="10" width="15.5703125" customWidth="1"/>
    <col min="11" max="11" width="15.140625" customWidth="1"/>
    <col min="12" max="12" width="16.5703125" customWidth="1"/>
    <col min="13" max="31" width="11.85546875" bestFit="1" customWidth="1"/>
    <col min="32" max="37" width="12.5703125" bestFit="1" customWidth="1"/>
    <col min="39" max="39" width="25" customWidth="1"/>
    <col min="40" max="40" width="25.85546875" customWidth="1"/>
    <col min="41" max="41" width="28.85546875" customWidth="1"/>
  </cols>
  <sheetData>
    <row r="1" spans="1:44" ht="23.25">
      <c r="A1" s="1" t="s">
        <v>159</v>
      </c>
    </row>
    <row r="2" spans="1:44">
      <c r="A2" s="2"/>
    </row>
    <row r="3" spans="1:44" ht="14.45" customHeight="1">
      <c r="A3" s="2"/>
    </row>
    <row r="4" spans="1:44">
      <c r="A4" s="3" t="s">
        <v>111</v>
      </c>
    </row>
    <row r="6" spans="1:44">
      <c r="C6" s="112" t="s">
        <v>112</v>
      </c>
      <c r="D6" s="112"/>
      <c r="E6" s="112"/>
      <c r="F6" s="112"/>
      <c r="G6" s="112"/>
      <c r="H6" s="112"/>
      <c r="I6" s="112"/>
    </row>
    <row r="7" spans="1:44" s="2" customFormat="1">
      <c r="A7" s="3" t="s">
        <v>110</v>
      </c>
      <c r="B7" s="33" t="s">
        <v>98</v>
      </c>
      <c r="C7" s="18" t="s">
        <v>99</v>
      </c>
      <c r="D7" s="27" t="s">
        <v>100</v>
      </c>
      <c r="E7" s="27" t="s">
        <v>101</v>
      </c>
      <c r="F7" s="27" t="s">
        <v>102</v>
      </c>
      <c r="G7" s="27" t="s">
        <v>103</v>
      </c>
      <c r="H7" s="27" t="s">
        <v>104</v>
      </c>
      <c r="I7" s="27" t="s">
        <v>105</v>
      </c>
      <c r="J7" s="27" t="s">
        <v>106</v>
      </c>
      <c r="K7" s="27" t="s">
        <v>107</v>
      </c>
      <c r="L7" s="34" t="s">
        <v>108</v>
      </c>
      <c r="AM7" s="4"/>
      <c r="AN7" s="4"/>
      <c r="AO7" s="4"/>
      <c r="AP7" s="4"/>
      <c r="AQ7" s="4"/>
      <c r="AR7" s="4"/>
    </row>
    <row r="8" spans="1:44" s="2" customFormat="1" ht="14.25">
      <c r="B8" s="12"/>
      <c r="C8" s="14"/>
      <c r="D8" s="14"/>
      <c r="E8" s="14"/>
      <c r="F8" s="14"/>
      <c r="G8" s="14"/>
      <c r="H8" s="14"/>
      <c r="I8" s="14"/>
      <c r="J8" s="12"/>
      <c r="K8" s="12"/>
      <c r="L8" s="35"/>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c r="A9" s="32">
        <v>2012</v>
      </c>
      <c r="B9" s="31">
        <v>0</v>
      </c>
      <c r="C9" s="31">
        <v>3.2420000000000002E-4</v>
      </c>
      <c r="D9" s="31">
        <v>3.2420000000000002E-4</v>
      </c>
      <c r="E9" s="31">
        <v>3.2420000000000002E-4</v>
      </c>
      <c r="F9" s="31">
        <v>3.2420000000000007E-4</v>
      </c>
      <c r="G9" s="31">
        <v>3.2420000000000007E-4</v>
      </c>
      <c r="H9" s="31">
        <v>3.2420000000000002E-4</v>
      </c>
      <c r="I9" s="31">
        <v>3.2420000000000013E-4</v>
      </c>
      <c r="J9" s="31">
        <v>3.2420000000000002E-4</v>
      </c>
      <c r="K9" s="31">
        <v>3.2420000000000007E-4</v>
      </c>
      <c r="L9" s="31">
        <v>3.2420000000000013E-4</v>
      </c>
      <c r="M9" s="12"/>
      <c r="N9" s="12"/>
      <c r="O9" s="12"/>
      <c r="P9" s="12"/>
      <c r="Q9" s="12"/>
      <c r="R9" s="6"/>
      <c r="S9" s="6"/>
      <c r="T9" s="6"/>
      <c r="U9" s="6"/>
      <c r="V9" s="6"/>
      <c r="W9" s="6"/>
      <c r="X9" s="6"/>
      <c r="Y9" s="6"/>
      <c r="Z9" s="6"/>
      <c r="AA9" s="6"/>
      <c r="AB9" s="6"/>
      <c r="AC9" s="6"/>
      <c r="AD9" s="6"/>
      <c r="AE9" s="6"/>
      <c r="AF9" s="6"/>
      <c r="AG9" s="6"/>
      <c r="AH9" s="6"/>
      <c r="AI9" s="6"/>
      <c r="AJ9" s="6"/>
      <c r="AK9" s="6"/>
      <c r="AL9" s="6"/>
      <c r="AM9" s="7"/>
      <c r="AN9" s="6"/>
      <c r="AO9" s="8"/>
    </row>
    <row r="10" spans="1:44" s="2" customFormat="1">
      <c r="A10" s="32">
        <v>2017</v>
      </c>
      <c r="B10" s="31">
        <v>0</v>
      </c>
      <c r="C10" s="31">
        <v>3.2420000000000002E-4</v>
      </c>
      <c r="D10" s="31">
        <v>3.2420000000000007E-4</v>
      </c>
      <c r="E10" s="31">
        <v>3.2419999999999997E-4</v>
      </c>
      <c r="F10" s="31">
        <v>3.2420000000000002E-4</v>
      </c>
      <c r="G10" s="31">
        <v>3.2419999999999997E-4</v>
      </c>
      <c r="H10" s="31">
        <v>3.2420000000000002E-4</v>
      </c>
      <c r="I10" s="31">
        <v>3.2420000000000013E-4</v>
      </c>
      <c r="J10" s="31">
        <v>3.2419999999999997E-4</v>
      </c>
      <c r="K10" s="31">
        <v>3.2420000000000002E-4</v>
      </c>
      <c r="L10" s="31">
        <v>3.2420000000000002E-4</v>
      </c>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row>
    <row r="11" spans="1:44" s="2" customFormat="1">
      <c r="A11" s="32">
        <v>2022</v>
      </c>
      <c r="B11" s="31">
        <v>0</v>
      </c>
      <c r="C11" s="31">
        <v>16.210324199999999</v>
      </c>
      <c r="D11" s="31">
        <v>32.420324200000003</v>
      </c>
      <c r="E11" s="31">
        <v>48.630324200000004</v>
      </c>
      <c r="F11" s="31">
        <v>64.840324199999998</v>
      </c>
      <c r="G11" s="31">
        <v>81.050324200000006</v>
      </c>
      <c r="H11" s="31">
        <v>97.260324200000014</v>
      </c>
      <c r="I11" s="31">
        <v>113.47032419999999</v>
      </c>
      <c r="J11" s="31">
        <v>129.6803242</v>
      </c>
      <c r="K11" s="31">
        <v>145.89032419999998</v>
      </c>
      <c r="L11" s="31">
        <v>162.10032419999999</v>
      </c>
      <c r="M11" s="12"/>
      <c r="N11" s="12"/>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10" customFormat="1">
      <c r="A12" s="32">
        <v>2027</v>
      </c>
      <c r="B12" s="31">
        <v>0</v>
      </c>
      <c r="C12" s="31">
        <v>32.420324200000003</v>
      </c>
      <c r="D12" s="31">
        <v>64.840324199999998</v>
      </c>
      <c r="E12" s="31">
        <v>97.260324199999999</v>
      </c>
      <c r="F12" s="31">
        <v>129.6803242</v>
      </c>
      <c r="G12" s="31">
        <v>162.10032419999999</v>
      </c>
      <c r="H12" s="31">
        <v>194.5203242</v>
      </c>
      <c r="I12" s="31">
        <v>226.94032420000002</v>
      </c>
      <c r="J12" s="31">
        <v>259.36032419999998</v>
      </c>
      <c r="K12" s="31">
        <v>291.78032419999994</v>
      </c>
      <c r="L12" s="31">
        <v>324.20032420000001</v>
      </c>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1:44" s="10" customFormat="1">
      <c r="A13" s="32">
        <v>2032</v>
      </c>
      <c r="B13" s="31">
        <v>0</v>
      </c>
      <c r="C13" s="31">
        <v>32.420324200000003</v>
      </c>
      <c r="D13" s="31">
        <v>64.840324200000012</v>
      </c>
      <c r="E13" s="31">
        <v>97.260324199999999</v>
      </c>
      <c r="F13" s="31">
        <v>129.6803242</v>
      </c>
      <c r="G13" s="31">
        <v>162.10032419999999</v>
      </c>
      <c r="H13" s="31">
        <v>194.52032419999998</v>
      </c>
      <c r="I13" s="31">
        <v>226.94032419999996</v>
      </c>
      <c r="J13" s="31">
        <v>259.36032420000004</v>
      </c>
      <c r="K13" s="31">
        <v>291.78032419999994</v>
      </c>
      <c r="L13" s="31">
        <v>324.20032420000001</v>
      </c>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4" s="10" customFormat="1">
      <c r="A14" s="32">
        <v>2037</v>
      </c>
      <c r="B14" s="31">
        <v>0</v>
      </c>
      <c r="C14" s="31">
        <v>32.420324199999996</v>
      </c>
      <c r="D14" s="31">
        <v>64.840324199999998</v>
      </c>
      <c r="E14" s="31">
        <v>97.260324200000014</v>
      </c>
      <c r="F14" s="31">
        <v>129.68032419999997</v>
      </c>
      <c r="G14" s="31">
        <v>162.10032419999999</v>
      </c>
      <c r="H14" s="31">
        <v>194.5203242</v>
      </c>
      <c r="I14" s="31">
        <v>226.94032420000002</v>
      </c>
      <c r="J14" s="31">
        <v>259.36032420000004</v>
      </c>
      <c r="K14" s="31">
        <v>291.7803242</v>
      </c>
      <c r="L14" s="31">
        <v>324.20032419999995</v>
      </c>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32">
        <v>2042</v>
      </c>
      <c r="B15" s="31">
        <v>0</v>
      </c>
      <c r="C15" s="31">
        <v>32.420324199999996</v>
      </c>
      <c r="D15" s="31">
        <v>64.840324199999998</v>
      </c>
      <c r="E15" s="31">
        <v>97.260324199999999</v>
      </c>
      <c r="F15" s="31">
        <v>129.6803242</v>
      </c>
      <c r="G15" s="31">
        <v>162.10032419999999</v>
      </c>
      <c r="H15" s="31">
        <v>194.5203242</v>
      </c>
      <c r="I15" s="31">
        <v>226.94032419999996</v>
      </c>
      <c r="J15" s="31">
        <v>259.36032420000004</v>
      </c>
      <c r="K15" s="31">
        <v>291.7803242</v>
      </c>
      <c r="L15" s="31">
        <v>324.20032419999995</v>
      </c>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A16" s="4"/>
      <c r="B16" s="6"/>
      <c r="C16" s="6"/>
      <c r="D16" s="6"/>
      <c r="E16" s="6"/>
      <c r="F16" s="6"/>
      <c r="G16" s="6"/>
      <c r="H16" s="6"/>
      <c r="I16" s="6"/>
      <c r="J16" s="6"/>
      <c r="K16" s="6"/>
      <c r="L16" s="36"/>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6"/>
      <c r="D17" s="6"/>
      <c r="E17" s="6"/>
      <c r="F17" s="6"/>
      <c r="G17" s="6"/>
      <c r="H17" s="6"/>
      <c r="I17" s="6"/>
      <c r="J17" s="6"/>
      <c r="K17" s="6"/>
      <c r="L17" s="6"/>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4"/>
      <c r="B18" s="6"/>
      <c r="C18" s="6"/>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6"/>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c r="A23" s="2"/>
      <c r="B23" s="6"/>
      <c r="C23" s="6"/>
      <c r="D23" s="6"/>
      <c r="E23" s="6"/>
      <c r="F23" s="6"/>
      <c r="G23" s="6"/>
      <c r="H23" s="6"/>
      <c r="I23" s="6"/>
      <c r="J23" s="6"/>
      <c r="K23" s="6"/>
      <c r="L23" s="6"/>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row>
    <row r="24" spans="1:40">
      <c r="A24" s="2"/>
      <c r="B24" s="6"/>
      <c r="C24" s="6"/>
      <c r="D24" s="6"/>
      <c r="E24" s="6"/>
      <c r="F24" s="6"/>
      <c r="G24" s="6"/>
      <c r="H24" s="6"/>
      <c r="I24" s="6"/>
      <c r="J24" s="6"/>
      <c r="K24" s="6"/>
      <c r="L24" s="6"/>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2"/>
      <c r="C27" s="2"/>
      <c r="D27" s="2"/>
      <c r="E27" s="2"/>
      <c r="F27" s="2"/>
      <c r="G27" s="2"/>
      <c r="H27" s="2"/>
      <c r="I27" s="2"/>
      <c r="J27" s="2"/>
      <c r="K27" s="2"/>
      <c r="L27" s="2"/>
    </row>
    <row r="28" spans="1:40">
      <c r="A28" s="2"/>
      <c r="B28" s="2"/>
      <c r="C28" s="2"/>
      <c r="D28" s="2"/>
      <c r="E28" s="2"/>
      <c r="F28" s="2"/>
      <c r="G28" s="2"/>
      <c r="H28" s="2"/>
      <c r="I28" s="2"/>
      <c r="J28" s="2"/>
      <c r="K28" s="2"/>
      <c r="L28" s="2"/>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8" t="s">
        <v>109</v>
      </c>
      <c r="B35" s="2"/>
      <c r="C35" s="2"/>
      <c r="D35" s="2"/>
      <c r="E35" s="2"/>
      <c r="F35" s="2"/>
      <c r="G35" s="2"/>
      <c r="H35" s="2"/>
      <c r="I35" s="2"/>
      <c r="J35" s="2"/>
      <c r="K35" s="2"/>
      <c r="L35" s="2"/>
    </row>
    <row r="36" spans="1:12" ht="15" customHeight="1">
      <c r="A36" s="110"/>
      <c r="B36" s="110"/>
      <c r="C36" s="110"/>
      <c r="D36" s="110"/>
      <c r="E36" s="110"/>
      <c r="F36" s="110"/>
      <c r="G36" s="2"/>
      <c r="H36" s="2"/>
      <c r="I36" s="2"/>
      <c r="J36" s="2"/>
      <c r="K36" s="2"/>
      <c r="L36" s="2"/>
    </row>
    <row r="37" spans="1:12">
      <c r="A37" s="110"/>
      <c r="B37" s="110"/>
      <c r="C37" s="110"/>
      <c r="D37" s="110"/>
      <c r="E37" s="110"/>
      <c r="F37" s="110"/>
      <c r="G37" s="2"/>
      <c r="H37" s="2"/>
      <c r="I37" s="2"/>
      <c r="J37" s="2"/>
      <c r="K37" s="2"/>
      <c r="L37" s="2"/>
    </row>
    <row r="38" spans="1:12">
      <c r="A38" s="110"/>
      <c r="B38" s="110"/>
      <c r="C38" s="110"/>
      <c r="D38" s="110"/>
      <c r="E38" s="110"/>
      <c r="F38" s="110"/>
      <c r="G38" s="2"/>
      <c r="H38" s="2"/>
      <c r="I38" s="2"/>
      <c r="J38" s="2"/>
      <c r="K38" s="2"/>
      <c r="L38" s="2"/>
    </row>
    <row r="39" spans="1:12">
      <c r="A39" s="110"/>
      <c r="B39" s="110"/>
      <c r="C39" s="110"/>
      <c r="D39" s="110"/>
      <c r="E39" s="110"/>
      <c r="F39" s="110"/>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sheetData>
  <mergeCells count="2">
    <mergeCell ref="C6:I6"/>
    <mergeCell ref="A36:F39"/>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sheetPr>
  <dimension ref="A1:Z94"/>
  <sheetViews>
    <sheetView zoomScale="80" zoomScaleNormal="80" workbookViewId="0">
      <selection activeCell="A11" sqref="A11"/>
    </sheetView>
  </sheetViews>
  <sheetFormatPr defaultRowHeight="15"/>
  <cols>
    <col min="1" max="1" width="47.85546875" customWidth="1"/>
    <col min="2" max="3" width="12.85546875" bestFit="1" customWidth="1"/>
    <col min="8" max="8" width="14.42578125" bestFit="1" customWidth="1"/>
    <col min="10" max="10" width="10.28515625" bestFit="1" customWidth="1"/>
    <col min="13" max="13" width="14.140625" customWidth="1"/>
  </cols>
  <sheetData>
    <row r="1" spans="1:25">
      <c r="A1" s="131" t="s">
        <v>123</v>
      </c>
      <c r="B1" s="132"/>
      <c r="C1" s="133"/>
    </row>
    <row r="2" spans="1:25">
      <c r="A2" s="76"/>
      <c r="B2" s="74">
        <v>1990</v>
      </c>
      <c r="C2" s="75">
        <v>2005</v>
      </c>
    </row>
    <row r="3" spans="1:25">
      <c r="A3" s="76" t="s">
        <v>11</v>
      </c>
      <c r="B3" s="94">
        <v>66720.157696845694</v>
      </c>
      <c r="C3" s="96">
        <v>84637.617520190397</v>
      </c>
    </row>
    <row r="4" spans="1:25">
      <c r="A4" s="76" t="s">
        <v>14</v>
      </c>
      <c r="B4" s="95">
        <v>5720337.6809354033</v>
      </c>
      <c r="C4" s="97">
        <v>5247485.1867922535</v>
      </c>
      <c r="H4" s="103"/>
    </row>
    <row r="5" spans="1:25">
      <c r="A5" s="76" t="s">
        <v>13</v>
      </c>
      <c r="B5" s="95">
        <v>5549023.7547098361</v>
      </c>
      <c r="C5" s="97">
        <v>6410653.3488056939</v>
      </c>
      <c r="H5" s="103"/>
    </row>
    <row r="6" spans="1:25">
      <c r="A6" s="76" t="s">
        <v>12</v>
      </c>
      <c r="B6" s="95">
        <v>563810</v>
      </c>
      <c r="C6" s="97">
        <v>608710</v>
      </c>
    </row>
    <row r="7" spans="1:25">
      <c r="A7" s="76" t="s">
        <v>15</v>
      </c>
      <c r="B7" s="95">
        <v>515719.64765284176</v>
      </c>
      <c r="C7" s="97">
        <v>768659.89398156689</v>
      </c>
    </row>
    <row r="8" spans="1:25">
      <c r="A8" s="76" t="s">
        <v>16</v>
      </c>
      <c r="B8" s="95">
        <v>1270247.1019048507</v>
      </c>
      <c r="C8" s="97">
        <v>1396510.5561420305</v>
      </c>
    </row>
    <row r="9" spans="1:25">
      <c r="A9" s="98" t="s">
        <v>29</v>
      </c>
      <c r="B9" s="99">
        <v>801511.34000000008</v>
      </c>
      <c r="C9" s="100">
        <v>700420.87</v>
      </c>
      <c r="I9" s="12"/>
      <c r="J9" s="12"/>
      <c r="K9" s="12"/>
      <c r="L9" s="12"/>
      <c r="M9" s="12"/>
      <c r="N9" s="12"/>
    </row>
    <row r="10" spans="1:25" s="46" customFormat="1">
      <c r="I10" s="12"/>
      <c r="J10" s="12"/>
      <c r="K10" s="12"/>
      <c r="L10" s="12"/>
      <c r="M10" s="12"/>
      <c r="N10" s="12"/>
    </row>
    <row r="11" spans="1:25" ht="15" customHeight="1">
      <c r="A11" s="2"/>
      <c r="B11" s="134" t="s">
        <v>136</v>
      </c>
      <c r="C11" s="135"/>
      <c r="D11" s="135"/>
      <c r="E11" s="135"/>
      <c r="F11" s="135"/>
      <c r="G11" s="135"/>
      <c r="H11" s="135"/>
      <c r="I11" s="135"/>
      <c r="J11" s="135"/>
      <c r="K11" s="135"/>
      <c r="L11" s="135"/>
      <c r="M11" s="135"/>
      <c r="N11" s="135"/>
      <c r="O11" s="135"/>
      <c r="P11" s="135"/>
      <c r="Q11" s="135"/>
      <c r="R11" s="135"/>
      <c r="S11" s="135"/>
      <c r="T11" s="135"/>
      <c r="U11" s="135"/>
      <c r="V11" s="135"/>
      <c r="W11" s="135"/>
      <c r="X11" s="136"/>
      <c r="Y11" s="2"/>
    </row>
    <row r="12" spans="1:25">
      <c r="A12" s="2"/>
      <c r="B12" s="122" t="s">
        <v>3</v>
      </c>
      <c r="C12" s="123"/>
      <c r="D12" s="123"/>
      <c r="E12" s="123"/>
      <c r="F12" s="123"/>
      <c r="G12" s="123"/>
      <c r="H12" s="124"/>
      <c r="I12" s="13"/>
      <c r="J12" s="128" t="s">
        <v>124</v>
      </c>
      <c r="K12" s="129"/>
      <c r="L12" s="129"/>
      <c r="M12" s="129"/>
      <c r="N12" s="129"/>
      <c r="O12" s="129"/>
      <c r="P12" s="130"/>
      <c r="Q12" s="18"/>
      <c r="R12" s="122" t="s">
        <v>125</v>
      </c>
      <c r="S12" s="123"/>
      <c r="T12" s="123"/>
      <c r="U12" s="123"/>
      <c r="V12" s="123"/>
      <c r="W12" s="123"/>
      <c r="X12" s="124"/>
      <c r="Y12" s="18"/>
    </row>
    <row r="13" spans="1:25">
      <c r="A13" s="2"/>
      <c r="B13" s="39" t="s">
        <v>116</v>
      </c>
      <c r="C13" s="52" t="s">
        <v>117</v>
      </c>
      <c r="D13" s="52" t="s">
        <v>118</v>
      </c>
      <c r="E13" s="52" t="s">
        <v>119</v>
      </c>
      <c r="F13" s="52" t="s">
        <v>120</v>
      </c>
      <c r="G13" s="52" t="s">
        <v>121</v>
      </c>
      <c r="H13" s="53" t="s">
        <v>122</v>
      </c>
      <c r="I13" s="77"/>
      <c r="J13" s="39" t="s">
        <v>116</v>
      </c>
      <c r="K13" s="52" t="s">
        <v>117</v>
      </c>
      <c r="L13" s="52" t="s">
        <v>118</v>
      </c>
      <c r="M13" s="52" t="s">
        <v>119</v>
      </c>
      <c r="N13" s="52" t="s">
        <v>120</v>
      </c>
      <c r="O13" s="52" t="s">
        <v>121</v>
      </c>
      <c r="P13" s="53" t="s">
        <v>122</v>
      </c>
      <c r="Q13" s="18"/>
      <c r="R13" s="39" t="s">
        <v>116</v>
      </c>
      <c r="S13" s="52" t="s">
        <v>117</v>
      </c>
      <c r="T13" s="52" t="s">
        <v>118</v>
      </c>
      <c r="U13" s="52" t="s">
        <v>119</v>
      </c>
      <c r="V13" s="52" t="s">
        <v>120</v>
      </c>
      <c r="W13" s="52" t="s">
        <v>121</v>
      </c>
      <c r="X13" s="53" t="s">
        <v>122</v>
      </c>
      <c r="Y13" s="18"/>
    </row>
    <row r="14" spans="1:25" s="46" customFormat="1">
      <c r="A14" s="2"/>
      <c r="B14" s="41" t="s">
        <v>165</v>
      </c>
      <c r="C14" s="51" t="s">
        <v>163</v>
      </c>
      <c r="D14" s="51" t="s">
        <v>89</v>
      </c>
      <c r="E14" s="51" t="s">
        <v>12</v>
      </c>
      <c r="F14" s="51" t="s">
        <v>15</v>
      </c>
      <c r="G14" s="51" t="s">
        <v>16</v>
      </c>
      <c r="H14" s="79" t="s">
        <v>164</v>
      </c>
      <c r="I14" s="77"/>
      <c r="J14" s="41" t="s">
        <v>165</v>
      </c>
      <c r="K14" s="51" t="s">
        <v>163</v>
      </c>
      <c r="L14" s="51" t="s">
        <v>89</v>
      </c>
      <c r="M14" s="51" t="s">
        <v>12</v>
      </c>
      <c r="N14" s="51" t="s">
        <v>15</v>
      </c>
      <c r="O14" s="51" t="s">
        <v>16</v>
      </c>
      <c r="P14" s="79" t="s">
        <v>164</v>
      </c>
      <c r="Q14" s="18"/>
      <c r="R14" s="41" t="s">
        <v>165</v>
      </c>
      <c r="S14" s="51" t="s">
        <v>163</v>
      </c>
      <c r="T14" s="51" t="s">
        <v>89</v>
      </c>
      <c r="U14" s="51" t="s">
        <v>12</v>
      </c>
      <c r="V14" s="51" t="s">
        <v>15</v>
      </c>
      <c r="W14" s="51" t="s">
        <v>16</v>
      </c>
      <c r="X14" s="79" t="s">
        <v>164</v>
      </c>
      <c r="Y14" s="18"/>
    </row>
    <row r="15" spans="1:25" ht="24.75" customHeight="1">
      <c r="A15" s="62" t="s">
        <v>133</v>
      </c>
      <c r="B15" s="40">
        <v>0.11</v>
      </c>
      <c r="C15" s="45">
        <v>0.06</v>
      </c>
      <c r="D15" s="45">
        <v>0</v>
      </c>
      <c r="E15" s="45">
        <v>-0.05</v>
      </c>
      <c r="F15" s="45">
        <v>0.13</v>
      </c>
      <c r="G15" s="45">
        <v>0.23</v>
      </c>
      <c r="H15" s="42">
        <v>0.08</v>
      </c>
      <c r="I15" s="77"/>
      <c r="J15" s="54">
        <f>((1+B15)*$B$3)/$C$3-1</f>
        <v>-0.12498275337403275</v>
      </c>
      <c r="K15" s="55">
        <f t="shared" ref="K15:P22" si="0">((1+C15)*$B$3)/$C$3-1</f>
        <v>-0.16439794466349067</v>
      </c>
      <c r="L15" s="55">
        <f t="shared" si="0"/>
        <v>-0.21169617421084042</v>
      </c>
      <c r="M15" s="55">
        <f t="shared" si="0"/>
        <v>-0.25111136550029833</v>
      </c>
      <c r="N15" s="55">
        <f t="shared" si="0"/>
        <v>-0.10921667685824965</v>
      </c>
      <c r="O15" s="55">
        <f t="shared" si="0"/>
        <v>-3.0386294279333703E-2</v>
      </c>
      <c r="P15" s="56">
        <f t="shared" si="0"/>
        <v>-0.14863186814770768</v>
      </c>
      <c r="Q15" s="18"/>
      <c r="R15" s="82">
        <f>IF('Reference year for targets'!$A$10=1,B15,J15)</f>
        <v>0.11</v>
      </c>
      <c r="S15" s="84">
        <f>IF('Reference year for targets'!$A$10=1,C15,K15)</f>
        <v>0.06</v>
      </c>
      <c r="T15" s="84">
        <f>IF('Reference year for targets'!$A$10=1,D15,L15)</f>
        <v>0</v>
      </c>
      <c r="U15" s="84">
        <f>IF('Reference year for targets'!$A$10=1,E15,M15)</f>
        <v>-0.05</v>
      </c>
      <c r="V15" s="84">
        <f>IF('Reference year for targets'!$A$10=1,F15,N15)</f>
        <v>0.13</v>
      </c>
      <c r="W15" s="84">
        <f>IF('Reference year for targets'!$A$10=1,G15,O15)</f>
        <v>0.23</v>
      </c>
      <c r="X15" s="85">
        <f>IF('Reference year for targets'!$A$10=1,H15,P15)</f>
        <v>0.08</v>
      </c>
      <c r="Y15" s="14"/>
    </row>
    <row r="16" spans="1:25" ht="19.5" customHeight="1">
      <c r="A16" s="63" t="s">
        <v>115</v>
      </c>
      <c r="B16" s="40">
        <v>7.0000000000000007E-2</v>
      </c>
      <c r="C16" s="45">
        <v>-8.8999999999999996E-2</v>
      </c>
      <c r="D16" s="45">
        <v>-0.33400000000000002</v>
      </c>
      <c r="E16" s="45">
        <v>-0.17</v>
      </c>
      <c r="F16" s="45">
        <v>0.11</v>
      </c>
      <c r="G16" s="45">
        <v>0.15</v>
      </c>
      <c r="H16" s="42">
        <v>-0.02</v>
      </c>
      <c r="I16" s="77"/>
      <c r="J16" s="54">
        <f t="shared" ref="J16:J22" si="1">((1+B16)*$B$3)/$C$3-1</f>
        <v>-0.15651490640559917</v>
      </c>
      <c r="K16" s="55">
        <f t="shared" si="0"/>
        <v>-0.28185521470607555</v>
      </c>
      <c r="L16" s="55">
        <f t="shared" si="0"/>
        <v>-0.47498965202441978</v>
      </c>
      <c r="M16" s="55">
        <f t="shared" si="0"/>
        <v>-0.3457078245949976</v>
      </c>
      <c r="N16" s="55">
        <f t="shared" si="0"/>
        <v>-0.12498275337403275</v>
      </c>
      <c r="O16" s="55">
        <f t="shared" si="0"/>
        <v>-9.345060034246655E-2</v>
      </c>
      <c r="P16" s="56">
        <f t="shared" si="0"/>
        <v>-0.22746225072662363</v>
      </c>
      <c r="Q16" s="18"/>
      <c r="R16" s="82">
        <f>IF('Reference year for targets'!$A$10=1,B16,J16)</f>
        <v>7.0000000000000007E-2</v>
      </c>
      <c r="S16" s="84">
        <f>IF('Reference year for targets'!$A$10=1,C16,K16)</f>
        <v>-8.8999999999999996E-2</v>
      </c>
      <c r="T16" s="84">
        <f>IF('Reference year for targets'!$A$10=1,D16,L16)</f>
        <v>-0.33400000000000002</v>
      </c>
      <c r="U16" s="84">
        <f>IF('Reference year for targets'!$A$10=1,E16,M16)</f>
        <v>-0.17</v>
      </c>
      <c r="V16" s="84">
        <f>IF('Reference year for targets'!$A$10=1,F16,N16)</f>
        <v>0.11</v>
      </c>
      <c r="W16" s="84">
        <f>IF('Reference year for targets'!$A$10=1,G16,O16)</f>
        <v>0.15</v>
      </c>
      <c r="X16" s="85">
        <f>IF('Reference year for targets'!$A$10=1,H16,P16)</f>
        <v>-0.02</v>
      </c>
      <c r="Y16" s="14"/>
    </row>
    <row r="17" spans="1:25" ht="19.5" customHeight="1">
      <c r="A17" s="63" t="s">
        <v>126</v>
      </c>
      <c r="B17" s="40">
        <f>IF(B15&lt;0,B15,IF(B16&gt;0,B16,0))</f>
        <v>7.0000000000000007E-2</v>
      </c>
      <c r="C17" s="45">
        <f>IF(C15&lt;0,C15,IF(C16&gt;0,C16,0))</f>
        <v>0</v>
      </c>
      <c r="D17" s="45">
        <f>IF(D15&lt;0,D15,IF(D16&gt;0,D16,0))</f>
        <v>0</v>
      </c>
      <c r="E17" s="45">
        <f t="shared" ref="E17:H17" si="2">IF(E15&lt;0,E15,IF(E16&gt;0,E16,0))</f>
        <v>-0.05</v>
      </c>
      <c r="F17" s="45">
        <f t="shared" si="2"/>
        <v>0.11</v>
      </c>
      <c r="G17" s="45">
        <f t="shared" si="2"/>
        <v>0.15</v>
      </c>
      <c r="H17" s="42">
        <f t="shared" si="2"/>
        <v>0</v>
      </c>
      <c r="I17" s="77"/>
      <c r="J17" s="40">
        <f>IF(J15&lt;0,J15,IF(J16&gt;0,J16,0))</f>
        <v>-0.12498275337403275</v>
      </c>
      <c r="K17" s="45">
        <f>IF(K15&lt;0,K15,IF(K16&gt;0,K16,0))</f>
        <v>-0.16439794466349067</v>
      </c>
      <c r="L17" s="45">
        <f>IF(L15&lt;0,L15,IF(L16&gt;0,L16,0))</f>
        <v>-0.21169617421084042</v>
      </c>
      <c r="M17" s="45">
        <f t="shared" ref="M17" si="3">IF(M15&lt;0,M15,IF(M16&gt;0,M16,0))</f>
        <v>-0.25111136550029833</v>
      </c>
      <c r="N17" s="45">
        <f t="shared" ref="N17" si="4">IF(N15&lt;0,N15,IF(N16&gt;0,N16,0))</f>
        <v>-0.10921667685824965</v>
      </c>
      <c r="O17" s="45">
        <f t="shared" ref="O17" si="5">IF(O15&lt;0,O15,IF(O16&gt;0,O16,0))</f>
        <v>-3.0386294279333703E-2</v>
      </c>
      <c r="P17" s="42">
        <f t="shared" ref="P17" si="6">IF(P15&lt;0,P15,IF(P16&gt;0,P16,0))</f>
        <v>-0.14863186814770768</v>
      </c>
      <c r="Q17" s="18"/>
      <c r="R17" s="82">
        <f>IF('Reference year for targets'!$A$10=1,B17,J17)</f>
        <v>7.0000000000000007E-2</v>
      </c>
      <c r="S17" s="84">
        <f>IF('Reference year for targets'!$A$10=1,C17,K17)</f>
        <v>0</v>
      </c>
      <c r="T17" s="84">
        <f>IF('Reference year for targets'!$A$10=1,D17,L17)</f>
        <v>0</v>
      </c>
      <c r="U17" s="84">
        <f>IF('Reference year for targets'!$A$10=1,E17,M17)</f>
        <v>-0.05</v>
      </c>
      <c r="V17" s="84">
        <f>IF('Reference year for targets'!$A$10=1,F17,N17)</f>
        <v>0.11</v>
      </c>
      <c r="W17" s="84">
        <f>IF('Reference year for targets'!$A$10=1,G17,O17)</f>
        <v>0.15</v>
      </c>
      <c r="X17" s="85">
        <f>IF('Reference year for targets'!$A$10=1,H17,P17)</f>
        <v>0</v>
      </c>
      <c r="Y17" s="14"/>
    </row>
    <row r="18" spans="1:25" ht="19.5" customHeight="1">
      <c r="A18" s="63" t="s">
        <v>128</v>
      </c>
      <c r="B18" s="40">
        <f>IF(B15&gt;0,B15-MAX(B16,0),0)</f>
        <v>3.9999999999999994E-2</v>
      </c>
      <c r="C18" s="45">
        <f>IF(C15&gt;0,C15-MAX(C16,0),0)</f>
        <v>0.06</v>
      </c>
      <c r="D18" s="45">
        <f>IF(D15&gt;0,D15-MAX(D16,0),0)</f>
        <v>0</v>
      </c>
      <c r="E18" s="45">
        <f t="shared" ref="E18:H18" si="7">IF(E15&gt;0,E15-MAX(E16,0),0)</f>
        <v>0</v>
      </c>
      <c r="F18" s="45">
        <f t="shared" si="7"/>
        <v>2.0000000000000004E-2</v>
      </c>
      <c r="G18" s="45">
        <f t="shared" si="7"/>
        <v>8.0000000000000016E-2</v>
      </c>
      <c r="H18" s="42">
        <f t="shared" si="7"/>
        <v>0.08</v>
      </c>
      <c r="I18" s="77"/>
      <c r="J18" s="40">
        <f>IF(J15&gt;0,J15-MAX(J16,0),0)</f>
        <v>0</v>
      </c>
      <c r="K18" s="45">
        <f>IF(K15&gt;0,K15-MAX(K16,0),0)</f>
        <v>0</v>
      </c>
      <c r="L18" s="45">
        <f>IF(L15&gt;0,L15-MAX(L16,0),0)</f>
        <v>0</v>
      </c>
      <c r="M18" s="45">
        <f t="shared" ref="M18:P18" si="8">IF(M15&gt;0,M15-MAX(M16,0),0)</f>
        <v>0</v>
      </c>
      <c r="N18" s="45">
        <f t="shared" si="8"/>
        <v>0</v>
      </c>
      <c r="O18" s="45">
        <f t="shared" si="8"/>
        <v>0</v>
      </c>
      <c r="P18" s="42">
        <f t="shared" si="8"/>
        <v>0</v>
      </c>
      <c r="Q18" s="18"/>
      <c r="R18" s="82">
        <f>IF('Reference year for targets'!$A$10=1,B18,J18)</f>
        <v>3.9999999999999994E-2</v>
      </c>
      <c r="S18" s="84">
        <f>IF('Reference year for targets'!$A$10=1,C18,K18)</f>
        <v>0.06</v>
      </c>
      <c r="T18" s="84">
        <f>IF('Reference year for targets'!$A$10=1,D18,L18)</f>
        <v>0</v>
      </c>
      <c r="U18" s="84">
        <f>IF('Reference year for targets'!$A$10=1,E18,M18)</f>
        <v>0</v>
      </c>
      <c r="V18" s="84">
        <f>IF('Reference year for targets'!$A$10=1,F18,N18)</f>
        <v>2.0000000000000004E-2</v>
      </c>
      <c r="W18" s="84">
        <f>IF('Reference year for targets'!$A$10=1,G18,O18)</f>
        <v>8.0000000000000016E-2</v>
      </c>
      <c r="X18" s="85">
        <f>IF('Reference year for targets'!$A$10=1,H18,P18)</f>
        <v>0.08</v>
      </c>
      <c r="Y18" s="14"/>
    </row>
    <row r="19" spans="1:25" ht="19.5" customHeight="1">
      <c r="A19" s="63" t="s">
        <v>127</v>
      </c>
      <c r="B19" s="40">
        <f>IF(B16&lt;0,B16-MIN(B15,0),0)</f>
        <v>0</v>
      </c>
      <c r="C19" s="45">
        <f>IF(C16&lt;0,C16-MIN(C15,0),0)</f>
        <v>-8.8999999999999996E-2</v>
      </c>
      <c r="D19" s="45">
        <f>IF(D16&lt;0,D16-MIN(D15,0),0)</f>
        <v>-0.33400000000000002</v>
      </c>
      <c r="E19" s="45">
        <f t="shared" ref="E19:H19" si="9">IF(E16&lt;0,E16-MIN(E15,0),0)</f>
        <v>-0.12000000000000001</v>
      </c>
      <c r="F19" s="45">
        <f t="shared" si="9"/>
        <v>0</v>
      </c>
      <c r="G19" s="45">
        <f t="shared" si="9"/>
        <v>0</v>
      </c>
      <c r="H19" s="42">
        <f t="shared" si="9"/>
        <v>-0.02</v>
      </c>
      <c r="I19" s="77"/>
      <c r="J19" s="40">
        <f>IF(J16&lt;0,J16-MIN(J15,0),0)</f>
        <v>-3.1532153031566423E-2</v>
      </c>
      <c r="K19" s="45">
        <f>IF(K16&lt;0,K16-MIN(K15,0),0)</f>
        <v>-0.11745727004258488</v>
      </c>
      <c r="L19" s="45">
        <f>IF(L16&lt;0,L16-MIN(L15,0),0)</f>
        <v>-0.26329347781357937</v>
      </c>
      <c r="M19" s="45">
        <f t="shared" ref="M19:P19" si="10">IF(M16&lt;0,M16-MIN(M15,0),0)</f>
        <v>-9.459645909469927E-2</v>
      </c>
      <c r="N19" s="45">
        <f t="shared" si="10"/>
        <v>-1.5766076515783101E-2</v>
      </c>
      <c r="O19" s="45">
        <f t="shared" si="10"/>
        <v>-6.3064306063132847E-2</v>
      </c>
      <c r="P19" s="42">
        <f t="shared" si="10"/>
        <v>-7.8830382578915947E-2</v>
      </c>
      <c r="Q19" s="18"/>
      <c r="R19" s="82">
        <f>IF('Reference year for targets'!$A$10=1,B19,J19)</f>
        <v>0</v>
      </c>
      <c r="S19" s="84">
        <f>IF('Reference year for targets'!$A$10=1,C19,K19)</f>
        <v>-8.8999999999999996E-2</v>
      </c>
      <c r="T19" s="84">
        <f>IF('Reference year for targets'!$A$10=1,D19,L19)</f>
        <v>-0.33400000000000002</v>
      </c>
      <c r="U19" s="84">
        <f>IF('Reference year for targets'!$A$10=1,E19,M19)</f>
        <v>-0.12000000000000001</v>
      </c>
      <c r="V19" s="84">
        <f>IF('Reference year for targets'!$A$10=1,F19,N19)</f>
        <v>0</v>
      </c>
      <c r="W19" s="84">
        <f>IF('Reference year for targets'!$A$10=1,G19,O19)</f>
        <v>0</v>
      </c>
      <c r="X19" s="85">
        <f>IF('Reference year for targets'!$A$10=1,H19,P19)</f>
        <v>-0.02</v>
      </c>
      <c r="Y19" s="14"/>
    </row>
    <row r="20" spans="1:25" ht="23.25" customHeight="1">
      <c r="A20" s="64" t="s">
        <v>0</v>
      </c>
      <c r="B20" s="40">
        <v>-0.13100000000000001</v>
      </c>
      <c r="C20" s="45">
        <v>-8.5000000000000006E-2</v>
      </c>
      <c r="D20" s="45">
        <v>3.7999999999999999E-2</v>
      </c>
      <c r="E20" s="45">
        <v>0.192</v>
      </c>
      <c r="F20" s="45">
        <v>7.3000000000000001E-3</v>
      </c>
      <c r="G20" s="45">
        <v>-4.1000000000000002E-2</v>
      </c>
      <c r="H20" s="42">
        <v>-0.39</v>
      </c>
      <c r="I20" s="18"/>
      <c r="J20" s="54">
        <f t="shared" si="1"/>
        <v>-0.31496397538922027</v>
      </c>
      <c r="K20" s="55">
        <f t="shared" si="0"/>
        <v>-0.27870199940291895</v>
      </c>
      <c r="L20" s="55">
        <f t="shared" si="0"/>
        <v>-0.1817406288308524</v>
      </c>
      <c r="M20" s="55">
        <f t="shared" si="0"/>
        <v>-6.0341839659321828E-2</v>
      </c>
      <c r="N20" s="55">
        <f t="shared" si="0"/>
        <v>-0.20594155628257949</v>
      </c>
      <c r="O20" s="55">
        <f t="shared" si="0"/>
        <v>-0.24401663106819593</v>
      </c>
      <c r="P20" s="56">
        <f t="shared" si="0"/>
        <v>-0.51913466626861271</v>
      </c>
      <c r="Q20" s="18"/>
      <c r="R20" s="82">
        <f>IF('Reference year for targets'!$A$10=1,B20,J20)</f>
        <v>-0.13100000000000001</v>
      </c>
      <c r="S20" s="84">
        <f>IF('Reference year for targets'!$A$10=1,C20,K20)</f>
        <v>-8.5000000000000006E-2</v>
      </c>
      <c r="T20" s="84">
        <f>IF('Reference year for targets'!$A$10=1,D20,L20)</f>
        <v>3.7999999999999999E-2</v>
      </c>
      <c r="U20" s="84">
        <f>IF('Reference year for targets'!$A$10=1,E20,M20)</f>
        <v>0.192</v>
      </c>
      <c r="V20" s="84">
        <f>IF('Reference year for targets'!$A$10=1,F20,N20)</f>
        <v>7.3000000000000001E-3</v>
      </c>
      <c r="W20" s="84">
        <f>IF('Reference year for targets'!$A$10=1,G20,O20)</f>
        <v>-4.1000000000000002E-2</v>
      </c>
      <c r="X20" s="85">
        <f>IF('Reference year for targets'!$A$10=1,H20,P20)</f>
        <v>-0.39</v>
      </c>
      <c r="Y20" s="14"/>
    </row>
    <row r="21" spans="1:25" ht="18.75" customHeight="1">
      <c r="A21" s="63" t="s">
        <v>10</v>
      </c>
      <c r="B21" s="40">
        <v>-3.0000000000000001E-3</v>
      </c>
      <c r="C21" s="45">
        <v>-0.16800000000000001</v>
      </c>
      <c r="D21" s="45">
        <v>-0.63</v>
      </c>
      <c r="E21" s="45">
        <v>-0.05</v>
      </c>
      <c r="F21" s="45">
        <v>8.6999999999999994E-3</v>
      </c>
      <c r="G21" s="45">
        <v>0.02</v>
      </c>
      <c r="H21" s="42">
        <v>-0.32</v>
      </c>
      <c r="I21" s="18"/>
      <c r="J21" s="54">
        <f t="shared" si="1"/>
        <v>-0.21406108568820792</v>
      </c>
      <c r="K21" s="55">
        <f t="shared" si="0"/>
        <v>-0.34413121694341919</v>
      </c>
      <c r="L21" s="55">
        <f t="shared" si="0"/>
        <v>-0.70832758445801092</v>
      </c>
      <c r="M21" s="55">
        <f t="shared" si="0"/>
        <v>-0.25111136550029833</v>
      </c>
      <c r="N21" s="55">
        <f t="shared" si="0"/>
        <v>-0.20483793092647484</v>
      </c>
      <c r="O21" s="55">
        <f t="shared" si="0"/>
        <v>-0.1959300976950572</v>
      </c>
      <c r="P21" s="56">
        <f t="shared" si="0"/>
        <v>-0.46395339846337158</v>
      </c>
      <c r="Q21" s="18"/>
      <c r="R21" s="82">
        <f>IF('Reference year for targets'!$A$10=1,B21,J21)</f>
        <v>-3.0000000000000001E-3</v>
      </c>
      <c r="S21" s="84">
        <f>IF('Reference year for targets'!$A$10=1,C21,K21)</f>
        <v>-0.16800000000000001</v>
      </c>
      <c r="T21" s="84">
        <f>IF('Reference year for targets'!$A$10=1,D21,L21)</f>
        <v>-0.63</v>
      </c>
      <c r="U21" s="84">
        <f>IF('Reference year for targets'!$A$10=1,E21,M21)</f>
        <v>-0.05</v>
      </c>
      <c r="V21" s="84">
        <f>IF('Reference year for targets'!$A$10=1,F21,N21)</f>
        <v>8.6999999999999994E-3</v>
      </c>
      <c r="W21" s="84">
        <f>IF('Reference year for targets'!$A$10=1,G21,O21)</f>
        <v>0.02</v>
      </c>
      <c r="X21" s="85">
        <f>IF('Reference year for targets'!$A$10=1,H21,P21)</f>
        <v>-0.32</v>
      </c>
      <c r="Y21" s="14"/>
    </row>
    <row r="22" spans="1:25" ht="21" customHeight="1">
      <c r="A22" s="63" t="s">
        <v>2</v>
      </c>
      <c r="B22" s="40">
        <v>-6.7000000000000004E-2</v>
      </c>
      <c r="C22" s="45">
        <v>-0.21</v>
      </c>
      <c r="D22" s="45">
        <v>-0.2</v>
      </c>
      <c r="E22" s="45">
        <v>-7.2999999999999995E-2</v>
      </c>
      <c r="F22" s="45">
        <v>-0.01</v>
      </c>
      <c r="G22" s="45">
        <v>0.02</v>
      </c>
      <c r="H22" s="42">
        <v>-0.4</v>
      </c>
      <c r="I22" s="18"/>
      <c r="J22" s="54">
        <f t="shared" si="1"/>
        <v>-0.26451253053871404</v>
      </c>
      <c r="K22" s="55">
        <f t="shared" si="0"/>
        <v>-0.37723997762656392</v>
      </c>
      <c r="L22" s="55">
        <f t="shared" si="0"/>
        <v>-0.36935693936867231</v>
      </c>
      <c r="M22" s="55">
        <f t="shared" si="0"/>
        <v>-0.26924235349344905</v>
      </c>
      <c r="N22" s="55">
        <f t="shared" si="0"/>
        <v>-0.21957921246873191</v>
      </c>
      <c r="O22" s="55">
        <f t="shared" si="0"/>
        <v>-0.1959300976950572</v>
      </c>
      <c r="P22" s="56">
        <f t="shared" si="0"/>
        <v>-0.5270177045265042</v>
      </c>
      <c r="Q22" s="18"/>
      <c r="R22" s="82">
        <f>IF('Reference year for targets'!$A$10=1,B22,J22)</f>
        <v>-6.7000000000000004E-2</v>
      </c>
      <c r="S22" s="84">
        <f>IF('Reference year for targets'!$A$10=1,C22,K22)</f>
        <v>-0.21</v>
      </c>
      <c r="T22" s="84">
        <f>IF('Reference year for targets'!$A$10=1,D22,L22)</f>
        <v>-0.2</v>
      </c>
      <c r="U22" s="84">
        <f>IF('Reference year for targets'!$A$10=1,E22,M22)</f>
        <v>-7.2999999999999995E-2</v>
      </c>
      <c r="V22" s="84">
        <f>IF('Reference year for targets'!$A$10=1,F22,N22)</f>
        <v>-0.01</v>
      </c>
      <c r="W22" s="84">
        <f>IF('Reference year for targets'!$A$10=1,G22,O22)</f>
        <v>0.02</v>
      </c>
      <c r="X22" s="85">
        <f>IF('Reference year for targets'!$A$10=1,H22,P22)</f>
        <v>-0.4</v>
      </c>
      <c r="Y22" s="14"/>
    </row>
    <row r="23" spans="1:25" ht="18" customHeight="1">
      <c r="A23" s="65" t="s">
        <v>134</v>
      </c>
      <c r="B23" s="69">
        <f>((1+J23)*$C$3)/$B$3-1</f>
        <v>-0.11201750251657094</v>
      </c>
      <c r="C23" s="70">
        <f t="shared" ref="C23:H23" si="11">((1+K23)*$C$3)/$B$3-1</f>
        <v>-0.11201750251657094</v>
      </c>
      <c r="D23" s="70">
        <f t="shared" si="11"/>
        <v>-0.11201750251657094</v>
      </c>
      <c r="E23" s="70">
        <f t="shared" si="11"/>
        <v>-0.11201750251657094</v>
      </c>
      <c r="F23" s="70">
        <f t="shared" si="11"/>
        <v>-0.11201750251657094</v>
      </c>
      <c r="G23" s="70">
        <f t="shared" si="11"/>
        <v>-0.11201750251657094</v>
      </c>
      <c r="H23" s="71">
        <f t="shared" si="11"/>
        <v>-0.11201750251657094</v>
      </c>
      <c r="I23" s="18"/>
      <c r="J23" s="69">
        <v>-0.3</v>
      </c>
      <c r="K23" s="70">
        <v>-0.3</v>
      </c>
      <c r="L23" s="70">
        <v>-0.3</v>
      </c>
      <c r="M23" s="70">
        <v>-0.3</v>
      </c>
      <c r="N23" s="70">
        <v>-0.3</v>
      </c>
      <c r="O23" s="70">
        <v>-0.3</v>
      </c>
      <c r="P23" s="71">
        <v>-0.3</v>
      </c>
      <c r="Q23" s="18"/>
      <c r="R23" s="83">
        <f>IF('Reference year for targets'!$A$10=1,B23,J23)</f>
        <v>-0.11201750251657094</v>
      </c>
      <c r="S23" s="86">
        <f>IF('Reference year for targets'!$A$10=1,C23,K23)</f>
        <v>-0.11201750251657094</v>
      </c>
      <c r="T23" s="86">
        <f>IF('Reference year for targets'!$A$10=1,D23,L23)</f>
        <v>-0.11201750251657094</v>
      </c>
      <c r="U23" s="86">
        <f>IF('Reference year for targets'!$A$10=1,E23,M23)</f>
        <v>-0.11201750251657094</v>
      </c>
      <c r="V23" s="86">
        <f>IF('Reference year for targets'!$A$10=1,F23,N23)</f>
        <v>-0.11201750251657094</v>
      </c>
      <c r="W23" s="86">
        <f>IF('Reference year for targets'!$A$10=1,G23,O23)</f>
        <v>-0.11201750251657094</v>
      </c>
      <c r="X23" s="87">
        <f>IF('Reference year for targets'!$A$10=1,H23,P23)</f>
        <v>-0.11201750251657094</v>
      </c>
      <c r="Y23" s="18"/>
    </row>
    <row r="24" spans="1:25">
      <c r="A24" s="2"/>
      <c r="B24" s="18"/>
      <c r="C24" s="18"/>
      <c r="D24" s="18"/>
      <c r="E24" s="18"/>
      <c r="F24" s="18"/>
      <c r="G24" s="18"/>
      <c r="H24" s="18"/>
      <c r="I24" s="18"/>
      <c r="J24" s="18"/>
      <c r="K24" s="18"/>
      <c r="L24" s="18"/>
      <c r="M24" s="18"/>
      <c r="N24" s="18"/>
      <c r="O24" s="18"/>
      <c r="P24" s="18"/>
      <c r="Q24" s="18"/>
      <c r="R24" s="18"/>
      <c r="S24" s="18"/>
      <c r="T24" s="18"/>
      <c r="U24" s="18"/>
      <c r="V24" s="18"/>
      <c r="W24" s="18"/>
      <c r="X24" s="18"/>
      <c r="Y24" s="18"/>
    </row>
    <row r="25" spans="1:25" s="46" customFormat="1">
      <c r="A25" s="2"/>
      <c r="B25" s="113" t="s">
        <v>137</v>
      </c>
      <c r="C25" s="114"/>
      <c r="D25" s="114"/>
      <c r="E25" s="114"/>
      <c r="F25" s="114"/>
      <c r="G25" s="114"/>
      <c r="H25" s="114"/>
      <c r="I25" s="114"/>
      <c r="J25" s="114"/>
      <c r="K25" s="114"/>
      <c r="L25" s="114"/>
      <c r="M25" s="114"/>
      <c r="N25" s="114"/>
      <c r="O25" s="114"/>
      <c r="P25" s="114"/>
      <c r="Q25" s="114"/>
      <c r="R25" s="114"/>
      <c r="S25" s="114"/>
      <c r="T25" s="114"/>
      <c r="U25" s="114"/>
      <c r="V25" s="114"/>
      <c r="W25" s="114"/>
      <c r="X25" s="115"/>
    </row>
    <row r="26" spans="1:25">
      <c r="A26" s="2"/>
      <c r="B26" s="128" t="s">
        <v>3</v>
      </c>
      <c r="C26" s="129"/>
      <c r="D26" s="129"/>
      <c r="E26" s="129"/>
      <c r="F26" s="129"/>
      <c r="G26" s="129"/>
      <c r="H26" s="130"/>
      <c r="I26" s="18"/>
      <c r="J26" s="128" t="s">
        <v>124</v>
      </c>
      <c r="K26" s="129"/>
      <c r="L26" s="129"/>
      <c r="M26" s="129"/>
      <c r="N26" s="129"/>
      <c r="O26" s="129"/>
      <c r="P26" s="130"/>
      <c r="Q26" s="18"/>
      <c r="R26" s="128" t="s">
        <v>125</v>
      </c>
      <c r="S26" s="129"/>
      <c r="T26" s="129"/>
      <c r="U26" s="129"/>
      <c r="V26" s="129"/>
      <c r="W26" s="129"/>
      <c r="X26" s="130"/>
    </row>
    <row r="27" spans="1:25">
      <c r="A27" s="2"/>
      <c r="B27" s="72" t="s">
        <v>11</v>
      </c>
      <c r="C27" s="73" t="s">
        <v>12</v>
      </c>
      <c r="D27" s="73" t="s">
        <v>13</v>
      </c>
      <c r="E27" s="73" t="s">
        <v>14</v>
      </c>
      <c r="F27" s="73" t="s">
        <v>15</v>
      </c>
      <c r="G27" s="73" t="s">
        <v>16</v>
      </c>
      <c r="H27" s="78" t="s">
        <v>29</v>
      </c>
      <c r="I27" s="18"/>
      <c r="J27" s="41" t="s">
        <v>11</v>
      </c>
      <c r="K27" s="51" t="s">
        <v>12</v>
      </c>
      <c r="L27" s="51" t="s">
        <v>13</v>
      </c>
      <c r="M27" s="51" t="s">
        <v>14</v>
      </c>
      <c r="N27" s="51" t="s">
        <v>15</v>
      </c>
      <c r="O27" s="51" t="s">
        <v>16</v>
      </c>
      <c r="P27" s="79" t="s">
        <v>29</v>
      </c>
      <c r="Q27" s="18"/>
      <c r="R27" s="41" t="s">
        <v>11</v>
      </c>
      <c r="S27" s="51" t="s">
        <v>12</v>
      </c>
      <c r="T27" s="51" t="s">
        <v>13</v>
      </c>
      <c r="U27" s="51" t="s">
        <v>14</v>
      </c>
      <c r="V27" s="51" t="s">
        <v>15</v>
      </c>
      <c r="W27" s="51" t="s">
        <v>16</v>
      </c>
      <c r="X27" s="79" t="s">
        <v>29</v>
      </c>
    </row>
    <row r="28" spans="1:25">
      <c r="A28" s="106" t="s">
        <v>7</v>
      </c>
      <c r="B28" s="54">
        <v>-1.4999999999999999E-2</v>
      </c>
      <c r="C28" s="55">
        <v>-0.04</v>
      </c>
      <c r="D28" s="55">
        <v>-0.317</v>
      </c>
      <c r="E28" s="55">
        <v>-0.46</v>
      </c>
      <c r="F28" s="55">
        <v>-0.08</v>
      </c>
      <c r="G28" s="55">
        <v>-0.34799999999999998</v>
      </c>
      <c r="H28" s="56">
        <v>-0.53</v>
      </c>
      <c r="I28" s="18"/>
      <c r="J28" s="66">
        <f>((1+B28)*$B$3)/$C$3-1</f>
        <v>-0.22352073159767782</v>
      </c>
      <c r="K28" s="67">
        <f>((1+C28)*$B$6)/$C$6-1</f>
        <v>-0.11081204514465015</v>
      </c>
      <c r="L28" s="67">
        <f>((1+D28)*$B$5)/$C$5-1</f>
        <v>-0.40879922556210391</v>
      </c>
      <c r="M28" s="67">
        <f>((1+E28)*$B$4)/$C$4-1</f>
        <v>-0.41134043494205863</v>
      </c>
      <c r="N28" s="67">
        <f>((1+F28)*$B$7)/$C$7-1</f>
        <v>-0.38274121031220021</v>
      </c>
      <c r="O28" s="67">
        <f>((1+G28)*$B$8)/$C$8-1</f>
        <v>-0.40694962397568046</v>
      </c>
      <c r="P28" s="68">
        <f>((1+H28)*$B$9)/$C$9-1</f>
        <v>-0.46216575499813417</v>
      </c>
      <c r="Q28" s="18"/>
      <c r="R28" s="88">
        <f>IF('Reference year for targets'!$A$10=1,B28,J28)</f>
        <v>-1.4999999999999999E-2</v>
      </c>
      <c r="S28" s="89">
        <f>IF('Reference year for targets'!$A$10=1,C28,K28)</f>
        <v>-0.04</v>
      </c>
      <c r="T28" s="89">
        <f>IF('Reference year for targets'!$A$10=1,D28,L28)</f>
        <v>-0.317</v>
      </c>
      <c r="U28" s="89">
        <f>IF('Reference year for targets'!$A$10=1,E28,M28)</f>
        <v>-0.46</v>
      </c>
      <c r="V28" s="89">
        <f>IF('Reference year for targets'!$A$10=1,F28,N28)</f>
        <v>-0.08</v>
      </c>
      <c r="W28" s="89">
        <f>IF('Reference year for targets'!$A$10=1,G28,O28)</f>
        <v>-0.34799999999999998</v>
      </c>
      <c r="X28" s="90">
        <f>IF('Reference year for targets'!$A$10=1,H28,P28)</f>
        <v>-0.53</v>
      </c>
    </row>
    <row r="29" spans="1:25">
      <c r="A29" s="107" t="s">
        <v>8</v>
      </c>
      <c r="B29" s="54">
        <v>-4.4999999999999998E-2</v>
      </c>
      <c r="C29" s="55">
        <v>-0.09</v>
      </c>
      <c r="D29" s="55">
        <v>-0.39</v>
      </c>
      <c r="E29" s="55">
        <v>-0.51700000000000002</v>
      </c>
      <c r="F29" s="55">
        <v>-0.11</v>
      </c>
      <c r="G29" s="55">
        <v>-0.40899999999999997</v>
      </c>
      <c r="H29" s="56">
        <v>-0.60699999999999998</v>
      </c>
      <c r="I29" s="18"/>
      <c r="J29" s="54">
        <f>((1+B29)*$B$3)/$C$3-1</f>
        <v>-0.24716984637135264</v>
      </c>
      <c r="K29" s="55">
        <f>((1+C29)*$B$6)/$C$6-1</f>
        <v>-0.15712391779336621</v>
      </c>
      <c r="L29" s="55">
        <f>((1+D29)*$B$5)/$C$5-1</f>
        <v>-0.47198759530436807</v>
      </c>
      <c r="M29" s="55">
        <f>((1+E29)*$B$4)/$C$4-1</f>
        <v>-0.47347672236484151</v>
      </c>
      <c r="N29" s="55">
        <f>((1+F29)*$B$7)/$C$7-1</f>
        <v>-0.402869214323759</v>
      </c>
      <c r="O29" s="55">
        <f>((1+G29)*$B$8)/$C$8-1</f>
        <v>-0.46243439841967371</v>
      </c>
      <c r="P29" s="56">
        <f>((1+H29)*$B$9)/$C$9-1</f>
        <v>-0.55027902492397174</v>
      </c>
      <c r="Q29" s="18"/>
      <c r="R29" s="82">
        <f>IF('Reference year for targets'!$A$10=1,B29,J29)</f>
        <v>-4.4999999999999998E-2</v>
      </c>
      <c r="S29" s="84">
        <f>IF('Reference year for targets'!$A$10=1,C29,K29)</f>
        <v>-0.09</v>
      </c>
      <c r="T29" s="84">
        <f>IF('Reference year for targets'!$A$10=1,D29,L29)</f>
        <v>-0.39</v>
      </c>
      <c r="U29" s="84">
        <f>IF('Reference year for targets'!$A$10=1,E29,M29)</f>
        <v>-0.51700000000000002</v>
      </c>
      <c r="V29" s="84">
        <f>IF('Reference year for targets'!$A$10=1,F29,N29)</f>
        <v>-0.11</v>
      </c>
      <c r="W29" s="84">
        <f>IF('Reference year for targets'!$A$10=1,G29,O29)</f>
        <v>-0.40899999999999997</v>
      </c>
      <c r="X29" s="85">
        <f>IF('Reference year for targets'!$A$10=1,H29,P29)</f>
        <v>-0.60699999999999998</v>
      </c>
    </row>
    <row r="30" spans="1:25" s="46" customFormat="1">
      <c r="A30" s="107" t="s">
        <v>126</v>
      </c>
      <c r="B30" s="40">
        <f>IF(B28&lt;0,B28,IF(B29&gt;0,B29,0))</f>
        <v>-1.4999999999999999E-2</v>
      </c>
      <c r="C30" s="45">
        <f t="shared" ref="C30:H30" si="12">IF(C28&lt;0,C28,IF(C29&gt;0,C29,0))</f>
        <v>-0.04</v>
      </c>
      <c r="D30" s="45">
        <f t="shared" si="12"/>
        <v>-0.317</v>
      </c>
      <c r="E30" s="45">
        <f t="shared" si="12"/>
        <v>-0.46</v>
      </c>
      <c r="F30" s="45">
        <f t="shared" si="12"/>
        <v>-0.08</v>
      </c>
      <c r="G30" s="45">
        <f t="shared" si="12"/>
        <v>-0.34799999999999998</v>
      </c>
      <c r="H30" s="42">
        <f t="shared" si="12"/>
        <v>-0.53</v>
      </c>
      <c r="I30" s="18"/>
      <c r="J30" s="40">
        <f>IF(J28&lt;0,J28,IF(J29&gt;0,J29,0))</f>
        <v>-0.22352073159767782</v>
      </c>
      <c r="K30" s="45">
        <f t="shared" ref="K30" si="13">IF(K28&lt;0,K28,IF(K29&gt;0,K29,0))</f>
        <v>-0.11081204514465015</v>
      </c>
      <c r="L30" s="45">
        <f t="shared" ref="L30" si="14">IF(L28&lt;0,L28,IF(L29&gt;0,L29,0))</f>
        <v>-0.40879922556210391</v>
      </c>
      <c r="M30" s="45">
        <f t="shared" ref="M30" si="15">IF(M28&lt;0,M28,IF(M29&gt;0,M29,0))</f>
        <v>-0.41134043494205863</v>
      </c>
      <c r="N30" s="45">
        <f t="shared" ref="N30" si="16">IF(N28&lt;0,N28,IF(N29&gt;0,N29,0))</f>
        <v>-0.38274121031220021</v>
      </c>
      <c r="O30" s="45">
        <f t="shared" ref="O30" si="17">IF(O28&lt;0,O28,IF(O29&gt;0,O29,0))</f>
        <v>-0.40694962397568046</v>
      </c>
      <c r="P30" s="42">
        <f t="shared" ref="P30" si="18">IF(P28&lt;0,P28,IF(P29&gt;0,P29,0))</f>
        <v>-0.46216575499813417</v>
      </c>
      <c r="Q30" s="18"/>
      <c r="R30" s="82">
        <f>IF('Reference year for targets'!$A$10=1,B30,J30)</f>
        <v>-1.4999999999999999E-2</v>
      </c>
      <c r="S30" s="84">
        <f>IF('Reference year for targets'!$A$10=1,C30,K30)</f>
        <v>-0.04</v>
      </c>
      <c r="T30" s="84">
        <f>IF('Reference year for targets'!$A$10=1,D30,L30)</f>
        <v>-0.317</v>
      </c>
      <c r="U30" s="84">
        <f>IF('Reference year for targets'!$A$10=1,E30,M30)</f>
        <v>-0.46</v>
      </c>
      <c r="V30" s="84">
        <f>IF('Reference year for targets'!$A$10=1,F30,N30)</f>
        <v>-0.08</v>
      </c>
      <c r="W30" s="84">
        <f>IF('Reference year for targets'!$A$10=1,G30,O30)</f>
        <v>-0.34799999999999998</v>
      </c>
      <c r="X30" s="85">
        <f>IF('Reference year for targets'!$A$10=1,H30,P30)</f>
        <v>-0.53</v>
      </c>
    </row>
    <row r="31" spans="1:25" s="46" customFormat="1">
      <c r="A31" s="107" t="s">
        <v>128</v>
      </c>
      <c r="B31" s="40">
        <f>IF(B28&gt;0,B28-MAX(B29,0),0)</f>
        <v>0</v>
      </c>
      <c r="C31" s="45">
        <f t="shared" ref="C31:H31" si="19">IF(C28&gt;0,C28-MAX(C29,0),0)</f>
        <v>0</v>
      </c>
      <c r="D31" s="45">
        <f t="shared" si="19"/>
        <v>0</v>
      </c>
      <c r="E31" s="45">
        <f t="shared" si="19"/>
        <v>0</v>
      </c>
      <c r="F31" s="45">
        <f t="shared" si="19"/>
        <v>0</v>
      </c>
      <c r="G31" s="45">
        <f t="shared" si="19"/>
        <v>0</v>
      </c>
      <c r="H31" s="42">
        <f t="shared" si="19"/>
        <v>0</v>
      </c>
      <c r="I31" s="18"/>
      <c r="J31" s="40">
        <f>IF(J28&gt;0,J28-MAX(J29,0),0)</f>
        <v>0</v>
      </c>
      <c r="K31" s="45">
        <f t="shared" ref="K31:P31" si="20">IF(K28&gt;0,K28-MAX(K29,0),0)</f>
        <v>0</v>
      </c>
      <c r="L31" s="45">
        <f t="shared" si="20"/>
        <v>0</v>
      </c>
      <c r="M31" s="45">
        <f t="shared" si="20"/>
        <v>0</v>
      </c>
      <c r="N31" s="45">
        <f t="shared" si="20"/>
        <v>0</v>
      </c>
      <c r="O31" s="45">
        <f t="shared" si="20"/>
        <v>0</v>
      </c>
      <c r="P31" s="42">
        <f t="shared" si="20"/>
        <v>0</v>
      </c>
      <c r="Q31" s="18"/>
      <c r="R31" s="82">
        <f>IF('Reference year for targets'!$A$10=1,B31,J31)</f>
        <v>0</v>
      </c>
      <c r="S31" s="84">
        <f>IF('Reference year for targets'!$A$10=1,C31,K31)</f>
        <v>0</v>
      </c>
      <c r="T31" s="84">
        <f>IF('Reference year for targets'!$A$10=1,D31,L31)</f>
        <v>0</v>
      </c>
      <c r="U31" s="84">
        <f>IF('Reference year for targets'!$A$10=1,E31,M31)</f>
        <v>0</v>
      </c>
      <c r="V31" s="84">
        <f>IF('Reference year for targets'!$A$10=1,F31,N31)</f>
        <v>0</v>
      </c>
      <c r="W31" s="84">
        <f>IF('Reference year for targets'!$A$10=1,G31,O31)</f>
        <v>0</v>
      </c>
      <c r="X31" s="85">
        <f>IF('Reference year for targets'!$A$10=1,H31,P31)</f>
        <v>0</v>
      </c>
    </row>
    <row r="32" spans="1:25" s="46" customFormat="1">
      <c r="A32" s="107" t="s">
        <v>127</v>
      </c>
      <c r="B32" s="40">
        <f>IF(B29&lt;0,B29-MIN(B28,0),0)</f>
        <v>-0.03</v>
      </c>
      <c r="C32" s="45">
        <f t="shared" ref="C32:H32" si="21">IF(C29&lt;0,C29-MIN(C28,0),0)</f>
        <v>-4.9999999999999996E-2</v>
      </c>
      <c r="D32" s="45">
        <f t="shared" si="21"/>
        <v>-7.3000000000000009E-2</v>
      </c>
      <c r="E32" s="45">
        <f t="shared" si="21"/>
        <v>-5.6999999999999995E-2</v>
      </c>
      <c r="F32" s="45">
        <f t="shared" si="21"/>
        <v>-0.03</v>
      </c>
      <c r="G32" s="45">
        <f t="shared" si="21"/>
        <v>-6.0999999999999999E-2</v>
      </c>
      <c r="H32" s="42">
        <f t="shared" si="21"/>
        <v>-7.6999999999999957E-2</v>
      </c>
      <c r="I32" s="18"/>
      <c r="J32" s="40">
        <f>IF(J29&lt;0,J29-MIN(J28,0),0)</f>
        <v>-2.3649114773674818E-2</v>
      </c>
      <c r="K32" s="45">
        <f t="shared" ref="K32:P32" si="22">IF(K29&lt;0,K29-MIN(K28,0),0)</f>
        <v>-4.6311872648716057E-2</v>
      </c>
      <c r="L32" s="45">
        <f t="shared" si="22"/>
        <v>-6.3188369742264161E-2</v>
      </c>
      <c r="M32" s="45">
        <f t="shared" si="22"/>
        <v>-6.2136287422782877E-2</v>
      </c>
      <c r="N32" s="45">
        <f t="shared" si="22"/>
        <v>-2.0128004011558787E-2</v>
      </c>
      <c r="O32" s="45">
        <f t="shared" si="22"/>
        <v>-5.5484774443993246E-2</v>
      </c>
      <c r="P32" s="42">
        <f t="shared" si="22"/>
        <v>-8.8113269925837567E-2</v>
      </c>
      <c r="Q32" s="18"/>
      <c r="R32" s="82">
        <f>IF('Reference year for targets'!$A$10=1,B32,J32)</f>
        <v>-0.03</v>
      </c>
      <c r="S32" s="84">
        <f>IF('Reference year for targets'!$A$10=1,C32,K32)</f>
        <v>-4.9999999999999996E-2</v>
      </c>
      <c r="T32" s="84">
        <f>IF('Reference year for targets'!$A$10=1,D32,L32)</f>
        <v>-7.3000000000000009E-2</v>
      </c>
      <c r="U32" s="84">
        <f>IF('Reference year for targets'!$A$10=1,E32,M32)</f>
        <v>-5.6999999999999995E-2</v>
      </c>
      <c r="V32" s="84">
        <f>IF('Reference year for targets'!$A$10=1,F32,N32)</f>
        <v>-0.03</v>
      </c>
      <c r="W32" s="84">
        <f>IF('Reference year for targets'!$A$10=1,G32,O32)</f>
        <v>-6.0999999999999999E-2</v>
      </c>
      <c r="X32" s="85">
        <f>IF('Reference year for targets'!$A$10=1,H32,P32)</f>
        <v>-7.6999999999999957E-2</v>
      </c>
    </row>
    <row r="33" spans="1:24">
      <c r="A33" s="107" t="s">
        <v>17</v>
      </c>
      <c r="B33" s="54">
        <v>-0.1</v>
      </c>
      <c r="C33" s="55">
        <v>-0.1</v>
      </c>
      <c r="D33" s="55">
        <v>-0.37</v>
      </c>
      <c r="E33" s="55">
        <v>-0.47</v>
      </c>
      <c r="F33" s="55">
        <v>-0.22</v>
      </c>
      <c r="G33" s="55">
        <v>-0.45</v>
      </c>
      <c r="H33" s="56"/>
      <c r="I33" s="18"/>
      <c r="J33" s="54">
        <f>((1+B33)*$B$3)/$C$3-1</f>
        <v>-0.29052655678975636</v>
      </c>
      <c r="K33" s="55">
        <f>((1+C33)*$B$6)/$C$6-1</f>
        <v>-0.16638629232310953</v>
      </c>
      <c r="L33" s="55">
        <f>((1+D33)*$B$5)/$C$5-1</f>
        <v>-0.45467571318319977</v>
      </c>
      <c r="M33" s="55">
        <f>((1+E33)*$B$4)/$C$4-1</f>
        <v>-0.42224153799868724</v>
      </c>
      <c r="N33" s="55">
        <f>((1+F33)*$B$7)/$C$7-1</f>
        <v>-0.4766718956994741</v>
      </c>
      <c r="O33" s="55">
        <f>((1+G33)*$B$8)/$C$8-1</f>
        <v>-0.49972744353776732</v>
      </c>
      <c r="P33" s="56"/>
      <c r="Q33" s="18"/>
      <c r="R33" s="82">
        <f>IF('Reference year for targets'!$A$10=1,B33,J33)</f>
        <v>-0.1</v>
      </c>
      <c r="S33" s="84">
        <f>IF('Reference year for targets'!$A$10=1,C33,K33)</f>
        <v>-0.1</v>
      </c>
      <c r="T33" s="84">
        <f>IF('Reference year for targets'!$A$10=1,D33,L33)</f>
        <v>-0.37</v>
      </c>
      <c r="U33" s="84">
        <f>IF('Reference year for targets'!$A$10=1,E33,M33)</f>
        <v>-0.47</v>
      </c>
      <c r="V33" s="84">
        <f>IF('Reference year for targets'!$A$10=1,F33,N33)</f>
        <v>-0.22</v>
      </c>
      <c r="W33" s="84">
        <f>IF('Reference year for targets'!$A$10=1,G33,O33)</f>
        <v>-0.45</v>
      </c>
      <c r="X33" s="85"/>
    </row>
    <row r="34" spans="1:24">
      <c r="A34" s="107" t="s">
        <v>18</v>
      </c>
      <c r="B34" s="54">
        <v>-0.17599999999999999</v>
      </c>
      <c r="C34" s="55"/>
      <c r="D34" s="55">
        <v>-0.47599999999999998</v>
      </c>
      <c r="E34" s="55">
        <v>-0.49</v>
      </c>
      <c r="F34" s="55">
        <v>-5.91E-2</v>
      </c>
      <c r="G34" s="55">
        <v>-0.48599999999999999</v>
      </c>
      <c r="H34" s="56"/>
      <c r="I34" s="18"/>
      <c r="J34" s="54">
        <f>((1+B34)*$B$3)/$C$3-1</f>
        <v>-0.35043764754973239</v>
      </c>
      <c r="K34" s="55"/>
      <c r="L34" s="55">
        <f>((1+D34)*$B$5)/$C$5-1</f>
        <v>-0.5464286884253915</v>
      </c>
      <c r="M34" s="55">
        <f>((1+E34)*$B$4)/$C$4-1</f>
        <v>-0.44404374411194436</v>
      </c>
      <c r="N34" s="55">
        <f>((1+F34)*$B$7)/$C$7-1</f>
        <v>-0.36871870085081448</v>
      </c>
      <c r="O34" s="55">
        <f>((1+G34)*$B$8)/$C$8-1</f>
        <v>-0.53247255632438617</v>
      </c>
      <c r="P34" s="56"/>
      <c r="Q34" s="18"/>
      <c r="R34" s="82">
        <f>IF('Reference year for targets'!$A$10=1,B34,J34)</f>
        <v>-0.17599999999999999</v>
      </c>
      <c r="S34" s="84"/>
      <c r="T34" s="84">
        <f>IF('Reference year for targets'!$A$10=1,D34,L34)</f>
        <v>-0.47599999999999998</v>
      </c>
      <c r="U34" s="84">
        <f>IF('Reference year for targets'!$A$10=1,E34,M34)</f>
        <v>-0.49</v>
      </c>
      <c r="V34" s="84">
        <f>IF('Reference year for targets'!$A$10=1,F34,N34)</f>
        <v>-5.91E-2</v>
      </c>
      <c r="W34" s="84">
        <f>IF('Reference year for targets'!$A$10=1,G34,O34)</f>
        <v>-0.48599999999999999</v>
      </c>
      <c r="X34" s="85"/>
    </row>
    <row r="35" spans="1:24">
      <c r="A35" s="107" t="s">
        <v>19</v>
      </c>
      <c r="B35" s="54">
        <v>-0.13700000000000001</v>
      </c>
      <c r="C35" s="55"/>
      <c r="D35" s="55">
        <v>-0.29099999999999998</v>
      </c>
      <c r="E35" s="55">
        <v>-0.5</v>
      </c>
      <c r="F35" s="55">
        <v>-0.2339</v>
      </c>
      <c r="G35" s="55">
        <v>-0.42399999999999999</v>
      </c>
      <c r="H35" s="56"/>
      <c r="I35" s="18"/>
      <c r="J35" s="54">
        <f>((1+B35)*$B$3)/$C$3-1</f>
        <v>-0.31969379834395528</v>
      </c>
      <c r="K35" s="55"/>
      <c r="L35" s="55">
        <f>((1+D35)*$B$5)/$C$5-1</f>
        <v>-0.38629377880458515</v>
      </c>
      <c r="M35" s="55">
        <f>((1+E35)*$B$4)/$C$4-1</f>
        <v>-0.45494484716857286</v>
      </c>
      <c r="N35" s="55">
        <f>((1+F35)*$B$7)/$C$7-1</f>
        <v>-0.48599787089149638</v>
      </c>
      <c r="O35" s="55">
        <f>((1+G35)*$B$8)/$C$8-1</f>
        <v>-0.47607819541409813</v>
      </c>
      <c r="P35" s="56"/>
      <c r="Q35" s="18"/>
      <c r="R35" s="82">
        <f>IF('Reference year for targets'!$A$10=1,B35,J35)</f>
        <v>-0.13700000000000001</v>
      </c>
      <c r="S35" s="84"/>
      <c r="T35" s="84">
        <f>IF('Reference year for targets'!$A$10=1,D35,L35)</f>
        <v>-0.29099999999999998</v>
      </c>
      <c r="U35" s="84">
        <f>IF('Reference year for targets'!$A$10=1,E35,M35)</f>
        <v>-0.5</v>
      </c>
      <c r="V35" s="84">
        <f>IF('Reference year for targets'!$A$10=1,F35,N35)</f>
        <v>-0.2339</v>
      </c>
      <c r="W35" s="84">
        <f>IF('Reference year for targets'!$A$10=1,G35,O35)</f>
        <v>-0.42399999999999999</v>
      </c>
      <c r="X35" s="85"/>
    </row>
    <row r="36" spans="1:24">
      <c r="A36" s="107" t="s">
        <v>20</v>
      </c>
      <c r="B36" s="54"/>
      <c r="C36" s="55"/>
      <c r="D36" s="51"/>
      <c r="E36" s="55">
        <v>-0.41</v>
      </c>
      <c r="F36" s="55"/>
      <c r="G36" s="55"/>
      <c r="H36" s="56"/>
      <c r="I36" s="18"/>
      <c r="J36" s="54"/>
      <c r="K36" s="51"/>
      <c r="L36" s="51"/>
      <c r="M36" s="55">
        <f t="shared" ref="M36:M42" si="23">((1+E36)*$B$4)/$C$4-1</f>
        <v>-0.35683491965891589</v>
      </c>
      <c r="N36" s="51"/>
      <c r="O36" s="51"/>
      <c r="P36" s="79"/>
      <c r="Q36" s="18"/>
      <c r="R36" s="82"/>
      <c r="S36" s="84"/>
      <c r="T36" s="84"/>
      <c r="U36" s="84">
        <f>IF('Reference year for targets'!$A$10=1,E36,M36)</f>
        <v>-0.41</v>
      </c>
      <c r="V36" s="84"/>
      <c r="W36" s="84"/>
      <c r="X36" s="85"/>
    </row>
    <row r="37" spans="1:24">
      <c r="A37" s="107" t="s">
        <v>30</v>
      </c>
      <c r="B37" s="54"/>
      <c r="C37" s="55"/>
      <c r="D37" s="55"/>
      <c r="E37" s="55">
        <v>-0.45300000000000001</v>
      </c>
      <c r="F37" s="55"/>
      <c r="G37" s="55"/>
      <c r="H37" s="56"/>
      <c r="I37" s="18"/>
      <c r="J37" s="54"/>
      <c r="K37" s="51"/>
      <c r="L37" s="51"/>
      <c r="M37" s="55">
        <f t="shared" si="23"/>
        <v>-0.40370966280241882</v>
      </c>
      <c r="N37" s="51"/>
      <c r="O37" s="51"/>
      <c r="P37" s="79"/>
      <c r="Q37" s="18"/>
      <c r="R37" s="82"/>
      <c r="S37" s="84"/>
      <c r="T37" s="84"/>
      <c r="U37" s="84">
        <f>IF('Reference year for targets'!$A$10=1,E37,M37)</f>
        <v>-0.45300000000000001</v>
      </c>
      <c r="V37" s="84"/>
      <c r="W37" s="84"/>
      <c r="X37" s="85"/>
    </row>
    <row r="38" spans="1:24">
      <c r="A38" s="107" t="s">
        <v>31</v>
      </c>
      <c r="B38" s="54"/>
      <c r="C38" s="55"/>
      <c r="D38" s="55"/>
      <c r="E38" s="55">
        <v>-0.53700000000000003</v>
      </c>
      <c r="F38" s="55"/>
      <c r="G38" s="55"/>
      <c r="H38" s="56"/>
      <c r="I38" s="18"/>
      <c r="J38" s="54"/>
      <c r="K38" s="51"/>
      <c r="L38" s="51"/>
      <c r="M38" s="55">
        <f t="shared" si="23"/>
        <v>-0.49527892847809851</v>
      </c>
      <c r="N38" s="51"/>
      <c r="O38" s="51"/>
      <c r="P38" s="79"/>
      <c r="Q38" s="18"/>
      <c r="R38" s="82"/>
      <c r="S38" s="84"/>
      <c r="T38" s="84"/>
      <c r="U38" s="84">
        <f>IF('Reference year for targets'!$A$10=1,E38,M38)</f>
        <v>-0.53700000000000003</v>
      </c>
      <c r="V38" s="84"/>
      <c r="W38" s="84"/>
      <c r="X38" s="85"/>
    </row>
    <row r="39" spans="1:24">
      <c r="A39" s="107" t="s">
        <v>32</v>
      </c>
      <c r="B39" s="54"/>
      <c r="C39" s="55"/>
      <c r="D39" s="55"/>
      <c r="E39" s="55">
        <v>-0.54500000000000004</v>
      </c>
      <c r="F39" s="55"/>
      <c r="G39" s="55"/>
      <c r="H39" s="56"/>
      <c r="I39" s="18"/>
      <c r="J39" s="54"/>
      <c r="K39" s="51"/>
      <c r="L39" s="51"/>
      <c r="M39" s="55">
        <f t="shared" si="23"/>
        <v>-0.5039998109234014</v>
      </c>
      <c r="N39" s="51"/>
      <c r="O39" s="51"/>
      <c r="P39" s="79"/>
      <c r="Q39" s="18"/>
      <c r="R39" s="82"/>
      <c r="S39" s="84"/>
      <c r="T39" s="84"/>
      <c r="U39" s="84">
        <f>IF('Reference year for targets'!$A$10=1,E39,M39)</f>
        <v>-0.54500000000000004</v>
      </c>
      <c r="V39" s="84"/>
      <c r="W39" s="84"/>
      <c r="X39" s="85"/>
    </row>
    <row r="40" spans="1:24">
      <c r="A40" s="107" t="s">
        <v>33</v>
      </c>
      <c r="B40" s="54"/>
      <c r="C40" s="55"/>
      <c r="D40" s="55"/>
      <c r="E40" s="55">
        <v>-0.68</v>
      </c>
      <c r="F40" s="55"/>
      <c r="G40" s="55"/>
      <c r="H40" s="56"/>
      <c r="I40" s="18"/>
      <c r="J40" s="54"/>
      <c r="K40" s="51"/>
      <c r="L40" s="51"/>
      <c r="M40" s="55">
        <f t="shared" si="23"/>
        <v>-0.65116470218788669</v>
      </c>
      <c r="N40" s="51"/>
      <c r="O40" s="51"/>
      <c r="P40" s="79"/>
      <c r="Q40" s="18"/>
      <c r="R40" s="82"/>
      <c r="S40" s="84"/>
      <c r="T40" s="84"/>
      <c r="U40" s="84">
        <f>IF('Reference year for targets'!$A$10=1,E40,M40)</f>
        <v>-0.68</v>
      </c>
      <c r="V40" s="84"/>
      <c r="W40" s="84"/>
      <c r="X40" s="85"/>
    </row>
    <row r="41" spans="1:24">
      <c r="A41" s="107" t="s">
        <v>63</v>
      </c>
      <c r="B41" s="54"/>
      <c r="C41" s="55"/>
      <c r="D41" s="55"/>
      <c r="E41" s="55">
        <v>-0.52100000000000002</v>
      </c>
      <c r="F41" s="55"/>
      <c r="G41" s="55"/>
      <c r="H41" s="56"/>
      <c r="I41" s="18"/>
      <c r="J41" s="54"/>
      <c r="K41" s="51"/>
      <c r="L41" s="51"/>
      <c r="M41" s="55">
        <f t="shared" si="23"/>
        <v>-0.47783716358749284</v>
      </c>
      <c r="N41" s="51"/>
      <c r="O41" s="51"/>
      <c r="P41" s="79"/>
      <c r="Q41" s="18"/>
      <c r="R41" s="82"/>
      <c r="S41" s="84"/>
      <c r="T41" s="84"/>
      <c r="U41" s="84">
        <f>IF('Reference year for targets'!$A$10=1,E41,M41)</f>
        <v>-0.52100000000000002</v>
      </c>
      <c r="V41" s="84"/>
      <c r="W41" s="84"/>
      <c r="X41" s="85"/>
    </row>
    <row r="42" spans="1:24">
      <c r="A42" s="107" t="s">
        <v>65</v>
      </c>
      <c r="B42" s="54"/>
      <c r="C42" s="55"/>
      <c r="D42" s="55"/>
      <c r="E42" s="55">
        <v>-0.61199999999999999</v>
      </c>
      <c r="F42" s="55"/>
      <c r="G42" s="55"/>
      <c r="H42" s="56"/>
      <c r="I42" s="18"/>
      <c r="J42" s="54"/>
      <c r="K42" s="51"/>
      <c r="L42" s="51"/>
      <c r="M42" s="55">
        <f t="shared" si="23"/>
        <v>-0.57703720140281245</v>
      </c>
      <c r="N42" s="51"/>
      <c r="O42" s="51"/>
      <c r="P42" s="79"/>
      <c r="Q42" s="18"/>
      <c r="R42" s="82"/>
      <c r="S42" s="84"/>
      <c r="T42" s="84"/>
      <c r="U42" s="84">
        <f>IF('Reference year for targets'!$A$10=1,E42,M42)</f>
        <v>-0.61199999999999999</v>
      </c>
      <c r="V42" s="84"/>
      <c r="W42" s="84"/>
      <c r="X42" s="85"/>
    </row>
    <row r="43" spans="1:24">
      <c r="A43" s="108" t="s">
        <v>26</v>
      </c>
      <c r="B43" s="69">
        <f>C23</f>
        <v>-0.11201750251657094</v>
      </c>
      <c r="C43" s="70">
        <f>((1+K43)*$C$6)/$B$6-1</f>
        <v>-0.20106879977297309</v>
      </c>
      <c r="D43" s="101">
        <v>-0.28899999999999998</v>
      </c>
      <c r="E43" s="101">
        <v>-0.4</v>
      </c>
      <c r="F43" s="101">
        <v>1.8100000000000002E-2</v>
      </c>
      <c r="G43" s="101">
        <v>-0.18</v>
      </c>
      <c r="H43" s="102">
        <v>-0.6</v>
      </c>
      <c r="I43" s="18"/>
      <c r="J43" s="69">
        <f>((1+B43)*$B$3)/$C$3-1</f>
        <v>-0.30000000000000004</v>
      </c>
      <c r="K43" s="70">
        <v>-0.26</v>
      </c>
      <c r="L43" s="70">
        <f>((1+D43)*$B$5)/$C$5-1</f>
        <v>-0.38456259059246833</v>
      </c>
      <c r="M43" s="70">
        <f>((1+E43)*$B$4)/$C$4-1</f>
        <v>-0.3459338166022875</v>
      </c>
      <c r="N43" s="70">
        <f>((1+F43)*$B$7)/$C$7-1</f>
        <v>-0.31692263719440339</v>
      </c>
      <c r="O43" s="70">
        <f>((1+G43)*$B$8)/$C$8-1</f>
        <v>-0.25413909763812581</v>
      </c>
      <c r="P43" s="71">
        <f>((1+H43)*$B$9)/$C$9-1</f>
        <v>-0.5422687276579865</v>
      </c>
      <c r="Q43" s="18"/>
      <c r="R43" s="83">
        <f>IF('Reference year for targets'!$A$10=1,B43,J43)</f>
        <v>-0.11201750251657094</v>
      </c>
      <c r="S43" s="86">
        <f>IF('Reference year for targets'!$A$10=1,C43,K43)</f>
        <v>-0.20106879977297309</v>
      </c>
      <c r="T43" s="86">
        <f>IF('Reference year for targets'!$A$10=1,D43,L43)</f>
        <v>-0.28899999999999998</v>
      </c>
      <c r="U43" s="86">
        <f>IF('Reference year for targets'!$A$10=1,E43,M43)</f>
        <v>-0.4</v>
      </c>
      <c r="V43" s="86">
        <f>IF('Reference year for targets'!$A$10=1,F43,N43)</f>
        <v>1.8100000000000002E-2</v>
      </c>
      <c r="W43" s="86">
        <f>IF('Reference year for targets'!$A$10=1,G43,O43)</f>
        <v>-0.18</v>
      </c>
      <c r="X43" s="87">
        <f>IF('Reference year for targets'!$A$10=1,H43,P43)</f>
        <v>-0.6</v>
      </c>
    </row>
    <row r="44" spans="1:24">
      <c r="A44" s="2"/>
      <c r="B44" s="18"/>
      <c r="C44" s="18"/>
      <c r="D44" s="18"/>
      <c r="E44" s="18"/>
      <c r="F44" s="18"/>
      <c r="G44" s="18"/>
      <c r="H44" s="18"/>
      <c r="I44" s="18"/>
      <c r="J44" s="18"/>
      <c r="K44" s="18"/>
      <c r="L44" s="18"/>
      <c r="M44" s="18"/>
      <c r="N44" s="18"/>
      <c r="O44" s="18"/>
      <c r="P44" s="18"/>
      <c r="Q44" s="18"/>
      <c r="R44" s="18"/>
      <c r="S44" s="18"/>
      <c r="T44" s="18"/>
      <c r="U44" s="18"/>
      <c r="V44" s="18"/>
      <c r="W44" s="18"/>
      <c r="X44" s="18"/>
    </row>
    <row r="45" spans="1:24" s="46" customFormat="1">
      <c r="A45" s="2"/>
      <c r="B45" s="113" t="s">
        <v>138</v>
      </c>
      <c r="C45" s="114"/>
      <c r="D45" s="114"/>
      <c r="E45" s="114"/>
      <c r="F45" s="114"/>
      <c r="G45" s="114"/>
      <c r="H45" s="114"/>
      <c r="I45" s="114"/>
      <c r="J45" s="114"/>
      <c r="K45" s="114"/>
      <c r="L45" s="114"/>
      <c r="M45" s="114"/>
      <c r="N45" s="114"/>
      <c r="O45" s="114"/>
      <c r="P45" s="114"/>
      <c r="Q45" s="114"/>
      <c r="R45" s="114"/>
      <c r="S45" s="114"/>
      <c r="T45" s="114"/>
      <c r="U45" s="114"/>
      <c r="V45" s="114"/>
      <c r="W45" s="114"/>
      <c r="X45" s="115"/>
    </row>
    <row r="46" spans="1:24" s="46" customFormat="1">
      <c r="A46" s="2"/>
      <c r="B46" s="122" t="s">
        <v>3</v>
      </c>
      <c r="C46" s="123"/>
      <c r="D46" s="123"/>
      <c r="E46" s="123"/>
      <c r="F46" s="123"/>
      <c r="G46" s="123"/>
      <c r="H46" s="124"/>
      <c r="I46" s="18"/>
      <c r="J46" s="128" t="s">
        <v>124</v>
      </c>
      <c r="K46" s="129"/>
      <c r="L46" s="129"/>
      <c r="M46" s="129"/>
      <c r="N46" s="129"/>
      <c r="O46" s="129"/>
      <c r="P46" s="130"/>
      <c r="Q46" s="18"/>
      <c r="R46" s="122" t="s">
        <v>125</v>
      </c>
      <c r="S46" s="123"/>
      <c r="T46" s="123"/>
      <c r="U46" s="123"/>
      <c r="V46" s="123"/>
      <c r="W46" s="123"/>
      <c r="X46" s="124"/>
    </row>
    <row r="47" spans="1:24">
      <c r="A47" s="2"/>
      <c r="B47" s="72" t="s">
        <v>11</v>
      </c>
      <c r="C47" s="73" t="s">
        <v>12</v>
      </c>
      <c r="D47" s="73" t="s">
        <v>13</v>
      </c>
      <c r="E47" s="73" t="s">
        <v>14</v>
      </c>
      <c r="F47" s="73" t="s">
        <v>15</v>
      </c>
      <c r="G47" s="73" t="s">
        <v>16</v>
      </c>
      <c r="H47" s="78" t="s">
        <v>29</v>
      </c>
      <c r="I47" s="18"/>
      <c r="J47" s="41" t="s">
        <v>11</v>
      </c>
      <c r="K47" s="51" t="s">
        <v>12</v>
      </c>
      <c r="L47" s="51" t="s">
        <v>13</v>
      </c>
      <c r="M47" s="51" t="s">
        <v>14</v>
      </c>
      <c r="N47" s="51" t="s">
        <v>15</v>
      </c>
      <c r="O47" s="51" t="s">
        <v>16</v>
      </c>
      <c r="P47" s="79" t="s">
        <v>29</v>
      </c>
      <c r="Q47" s="18"/>
      <c r="R47" s="41" t="s">
        <v>11</v>
      </c>
      <c r="S47" s="51" t="s">
        <v>12</v>
      </c>
      <c r="T47" s="51" t="s">
        <v>13</v>
      </c>
      <c r="U47" s="51" t="s">
        <v>14</v>
      </c>
      <c r="V47" s="51" t="s">
        <v>15</v>
      </c>
      <c r="W47" s="51" t="s">
        <v>16</v>
      </c>
      <c r="X47" s="79" t="s">
        <v>29</v>
      </c>
    </row>
    <row r="48" spans="1:24">
      <c r="A48" s="106" t="s">
        <v>41</v>
      </c>
      <c r="B48" s="54">
        <v>-7.1499999999999994E-2</v>
      </c>
      <c r="C48" s="55">
        <v>-0.34499999999999997</v>
      </c>
      <c r="D48" s="55">
        <v>-0.27900000000000003</v>
      </c>
      <c r="E48" s="55">
        <v>-0.35599999999999998</v>
      </c>
      <c r="F48" s="55">
        <v>-1.7999999999999999E-2</v>
      </c>
      <c r="G48" s="55">
        <v>-0.216</v>
      </c>
      <c r="H48" s="56">
        <v>-0.36399999999999999</v>
      </c>
      <c r="I48" s="18"/>
      <c r="J48" s="66">
        <f>((1+B48)*$B$3)/$C$3-1</f>
        <v>-0.26805989775476524</v>
      </c>
      <c r="K48" s="67">
        <f>((1+C48)*$B$6)/$C$6-1</f>
        <v>-0.3933144683018186</v>
      </c>
      <c r="L48" s="67">
        <f>((1+D48)*$B$5)/$C$5-1</f>
        <v>-0.37590664953188424</v>
      </c>
      <c r="M48" s="67">
        <f>((1+E48)*$B$4)/$C$4-1</f>
        <v>-0.29796896315312182</v>
      </c>
      <c r="N48" s="67">
        <f>((1+F48)*$B$7)/$C$7-1</f>
        <v>-0.34114333535497898</v>
      </c>
      <c r="O48" s="67">
        <f>((1+G48)*$B$8)/$C$8-1</f>
        <v>-0.28688421042474466</v>
      </c>
      <c r="P48" s="68">
        <f>((1+H48)*$B$9)/$C$9-1</f>
        <v>-0.27220727697619851</v>
      </c>
      <c r="Q48" s="18"/>
      <c r="R48" s="88">
        <f>IF('Reference year for targets'!$A$10=1,B48,J48)</f>
        <v>-7.1499999999999994E-2</v>
      </c>
      <c r="S48" s="89">
        <f>IF('Reference year for targets'!$A$10=1,C48,K48)</f>
        <v>-0.34499999999999997</v>
      </c>
      <c r="T48" s="89">
        <f>IF('Reference year for targets'!$A$10=1,D48,L48)</f>
        <v>-0.27900000000000003</v>
      </c>
      <c r="U48" s="89">
        <f>IF('Reference year for targets'!$A$10=1,E48,M48)</f>
        <v>-0.35599999999999998</v>
      </c>
      <c r="V48" s="89">
        <f>IF('Reference year for targets'!$A$10=1,F48,N48)</f>
        <v>-1.7999999999999999E-2</v>
      </c>
      <c r="W48" s="89">
        <f>IF('Reference year for targets'!$A$10=1,G48,O48)</f>
        <v>-0.216</v>
      </c>
      <c r="X48" s="90">
        <f>IF('Reference year for targets'!$A$10=1,H48,P48)</f>
        <v>-0.36399999999999999</v>
      </c>
    </row>
    <row r="49" spans="1:24">
      <c r="A49" s="107" t="s">
        <v>43</v>
      </c>
      <c r="B49" s="54">
        <v>-0.22900000000000001</v>
      </c>
      <c r="C49" s="55">
        <v>-0.46700000000000003</v>
      </c>
      <c r="D49" s="55">
        <v>-0.41</v>
      </c>
      <c r="E49" s="55">
        <v>-0.47299999999999998</v>
      </c>
      <c r="F49" s="55">
        <v>-0.187</v>
      </c>
      <c r="G49" s="55">
        <v>-0.35199999999999998</v>
      </c>
      <c r="H49" s="56">
        <v>-0.47499999999999998</v>
      </c>
      <c r="I49" s="18"/>
      <c r="J49" s="54">
        <f>((1+B49)*$B$3)/$C$3-1</f>
        <v>-0.39221775031655792</v>
      </c>
      <c r="K49" s="55">
        <f>((1+C49)*$B$6)/$C$6-1</f>
        <v>-0.506315437564686</v>
      </c>
      <c r="L49" s="55">
        <f>((1+D49)*$B$5)/$C$5-1</f>
        <v>-0.48929947742553626</v>
      </c>
      <c r="M49" s="55">
        <f>((1+E49)*$B$4)/$C$4-1</f>
        <v>-0.42551186891567572</v>
      </c>
      <c r="N49" s="55">
        <f>((1+F49)*$B$7)/$C$7-1</f>
        <v>-0.45453109128675961</v>
      </c>
      <c r="O49" s="55">
        <f>((1+G49)*$B$8)/$C$8-1</f>
        <v>-0.41058796984086043</v>
      </c>
      <c r="P49" s="56">
        <f>((1+H49)*$B$9)/$C$9-1</f>
        <v>-0.39922770505110727</v>
      </c>
      <c r="Q49" s="18"/>
      <c r="R49" s="82">
        <f>IF('Reference year for targets'!$A$10=1,B49,J49)</f>
        <v>-0.22900000000000001</v>
      </c>
      <c r="S49" s="84">
        <f>IF('Reference year for targets'!$A$10=1,C49,K49)</f>
        <v>-0.46700000000000003</v>
      </c>
      <c r="T49" s="84">
        <f>IF('Reference year for targets'!$A$10=1,D49,L49)</f>
        <v>-0.41</v>
      </c>
      <c r="U49" s="84">
        <f>IF('Reference year for targets'!$A$10=1,E49,M49)</f>
        <v>-0.47299999999999998</v>
      </c>
      <c r="V49" s="84">
        <f>IF('Reference year for targets'!$A$10=1,F49,N49)</f>
        <v>-0.187</v>
      </c>
      <c r="W49" s="84">
        <f>IF('Reference year for targets'!$A$10=1,G49,O49)</f>
        <v>-0.35199999999999998</v>
      </c>
      <c r="X49" s="85">
        <f>IF('Reference year for targets'!$A$10=1,H49,P49)</f>
        <v>-0.47499999999999998</v>
      </c>
    </row>
    <row r="50" spans="1:24" s="46" customFormat="1">
      <c r="A50" s="107" t="s">
        <v>139</v>
      </c>
      <c r="B50" s="40">
        <f>IF(B48&lt;0,B48,IF(B49&gt;0,B49,0))</f>
        <v>-7.1499999999999994E-2</v>
      </c>
      <c r="C50" s="45">
        <f t="shared" ref="C50" si="24">IF(C48&lt;0,C48,IF(C49&gt;0,C49,0))</f>
        <v>-0.34499999999999997</v>
      </c>
      <c r="D50" s="45">
        <f t="shared" ref="D50" si="25">IF(D48&lt;0,D48,IF(D49&gt;0,D49,0))</f>
        <v>-0.27900000000000003</v>
      </c>
      <c r="E50" s="45">
        <f t="shared" ref="E50" si="26">IF(E48&lt;0,E48,IF(E49&gt;0,E49,0))</f>
        <v>-0.35599999999999998</v>
      </c>
      <c r="F50" s="45">
        <f t="shared" ref="F50" si="27">IF(F48&lt;0,F48,IF(F49&gt;0,F49,0))</f>
        <v>-1.7999999999999999E-2</v>
      </c>
      <c r="G50" s="45">
        <f t="shared" ref="G50" si="28">IF(G48&lt;0,G48,IF(G49&gt;0,G49,0))</f>
        <v>-0.216</v>
      </c>
      <c r="H50" s="42">
        <f t="shared" ref="H50" si="29">IF(H48&lt;0,H48,IF(H49&gt;0,H49,0))</f>
        <v>-0.36399999999999999</v>
      </c>
      <c r="I50" s="18"/>
      <c r="J50" s="40">
        <f>IF(J48&lt;0,J48,IF(J49&gt;0,J49,0))</f>
        <v>-0.26805989775476524</v>
      </c>
      <c r="K50" s="45">
        <f t="shared" ref="K50" si="30">IF(K48&lt;0,K48,IF(K49&gt;0,K49,0))</f>
        <v>-0.3933144683018186</v>
      </c>
      <c r="L50" s="45">
        <f t="shared" ref="L50" si="31">IF(L48&lt;0,L48,IF(L49&gt;0,L49,0))</f>
        <v>-0.37590664953188424</v>
      </c>
      <c r="M50" s="45">
        <f t="shared" ref="M50" si="32">IF(M48&lt;0,M48,IF(M49&gt;0,M49,0))</f>
        <v>-0.29796896315312182</v>
      </c>
      <c r="N50" s="45">
        <f t="shared" ref="N50" si="33">IF(N48&lt;0,N48,IF(N49&gt;0,N49,0))</f>
        <v>-0.34114333535497898</v>
      </c>
      <c r="O50" s="45">
        <f t="shared" ref="O50" si="34">IF(O48&lt;0,O48,IF(O49&gt;0,O49,0))</f>
        <v>-0.28688421042474466</v>
      </c>
      <c r="P50" s="42">
        <f t="shared" ref="P50" si="35">IF(P48&lt;0,P48,IF(P49&gt;0,P49,0))</f>
        <v>-0.27220727697619851</v>
      </c>
      <c r="Q50" s="18"/>
      <c r="R50" s="82">
        <f>IF('Reference year for targets'!$A$10=1,B50,J50)</f>
        <v>-7.1499999999999994E-2</v>
      </c>
      <c r="S50" s="84">
        <f>IF('Reference year for targets'!$A$10=1,C50,K50)</f>
        <v>-0.34499999999999997</v>
      </c>
      <c r="T50" s="84">
        <f>IF('Reference year for targets'!$A$10=1,D50,L50)</f>
        <v>-0.27900000000000003</v>
      </c>
      <c r="U50" s="84">
        <f>IF('Reference year for targets'!$A$10=1,E50,M50)</f>
        <v>-0.35599999999999998</v>
      </c>
      <c r="V50" s="84">
        <f>IF('Reference year for targets'!$A$10=1,F50,N50)</f>
        <v>-1.7999999999999999E-2</v>
      </c>
      <c r="W50" s="84">
        <f>IF('Reference year for targets'!$A$10=1,G50,O50)</f>
        <v>-0.216</v>
      </c>
      <c r="X50" s="85">
        <f>IF('Reference year for targets'!$A$10=1,H50,P50)</f>
        <v>-0.36399999999999999</v>
      </c>
    </row>
    <row r="51" spans="1:24" s="46" customFormat="1">
      <c r="A51" s="107" t="s">
        <v>140</v>
      </c>
      <c r="B51" s="40">
        <f>IF(B48&gt;0,B48-MAX(B49,0),0)</f>
        <v>0</v>
      </c>
      <c r="C51" s="45">
        <f t="shared" ref="C51:H51" si="36">IF(C48&gt;0,C48-MAX(C49,0),0)</f>
        <v>0</v>
      </c>
      <c r="D51" s="45">
        <f t="shared" si="36"/>
        <v>0</v>
      </c>
      <c r="E51" s="45">
        <f t="shared" si="36"/>
        <v>0</v>
      </c>
      <c r="F51" s="45">
        <f t="shared" si="36"/>
        <v>0</v>
      </c>
      <c r="G51" s="45">
        <f t="shared" si="36"/>
        <v>0</v>
      </c>
      <c r="H51" s="42">
        <f t="shared" si="36"/>
        <v>0</v>
      </c>
      <c r="I51" s="18"/>
      <c r="J51" s="40">
        <f>IF(J48&gt;0,J48-MAX(J49,0),0)</f>
        <v>0</v>
      </c>
      <c r="K51" s="45">
        <f t="shared" ref="K51:P51" si="37">IF(K48&gt;0,K48-MAX(K49,0),0)</f>
        <v>0</v>
      </c>
      <c r="L51" s="45">
        <f t="shared" si="37"/>
        <v>0</v>
      </c>
      <c r="M51" s="45">
        <f t="shared" si="37"/>
        <v>0</v>
      </c>
      <c r="N51" s="45">
        <f t="shared" si="37"/>
        <v>0</v>
      </c>
      <c r="O51" s="45">
        <f t="shared" si="37"/>
        <v>0</v>
      </c>
      <c r="P51" s="42">
        <f t="shared" si="37"/>
        <v>0</v>
      </c>
      <c r="Q51" s="18"/>
      <c r="R51" s="82">
        <f>IF('Reference year for targets'!$A$10=1,B51,J51)</f>
        <v>0</v>
      </c>
      <c r="S51" s="84">
        <f>IF('Reference year for targets'!$A$10=1,C51,K51)</f>
        <v>0</v>
      </c>
      <c r="T51" s="84">
        <f>IF('Reference year for targets'!$A$10=1,D51,L51)</f>
        <v>0</v>
      </c>
      <c r="U51" s="84">
        <f>IF('Reference year for targets'!$A$10=1,E51,M51)</f>
        <v>0</v>
      </c>
      <c r="V51" s="84">
        <f>IF('Reference year for targets'!$A$10=1,F51,N51)</f>
        <v>0</v>
      </c>
      <c r="W51" s="84">
        <f>IF('Reference year for targets'!$A$10=1,G51,O51)</f>
        <v>0</v>
      </c>
      <c r="X51" s="85">
        <f>IF('Reference year for targets'!$A$10=1,H51,P51)</f>
        <v>0</v>
      </c>
    </row>
    <row r="52" spans="1:24" s="46" customFormat="1">
      <c r="A52" s="107" t="s">
        <v>141</v>
      </c>
      <c r="B52" s="40">
        <f>IF(B49&lt;0,B49-MIN(B48,0),0)</f>
        <v>-0.15750000000000003</v>
      </c>
      <c r="C52" s="45">
        <f t="shared" ref="C52:H52" si="38">IF(C49&lt;0,C49-MIN(C48,0),0)</f>
        <v>-0.12200000000000005</v>
      </c>
      <c r="D52" s="45">
        <f t="shared" si="38"/>
        <v>-0.13099999999999995</v>
      </c>
      <c r="E52" s="45">
        <f t="shared" si="38"/>
        <v>-0.11699999999999999</v>
      </c>
      <c r="F52" s="45">
        <f t="shared" si="38"/>
        <v>-0.16900000000000001</v>
      </c>
      <c r="G52" s="45">
        <f t="shared" si="38"/>
        <v>-0.13599999999999998</v>
      </c>
      <c r="H52" s="42">
        <f t="shared" si="38"/>
        <v>-0.11099999999999999</v>
      </c>
      <c r="I52" s="18"/>
      <c r="J52" s="40">
        <f>IF(J49&lt;0,J49-MIN(J48,0),0)</f>
        <v>-0.12415785256179268</v>
      </c>
      <c r="K52" s="45">
        <f t="shared" ref="K52:P52" si="39">IF(K49&lt;0,K49-MIN(K48,0),0)</f>
        <v>-0.1130009692628674</v>
      </c>
      <c r="L52" s="45">
        <f t="shared" si="39"/>
        <v>-0.11339282789365202</v>
      </c>
      <c r="M52" s="45">
        <f t="shared" si="39"/>
        <v>-0.12754290576255389</v>
      </c>
      <c r="N52" s="45">
        <f t="shared" si="39"/>
        <v>-0.11338775593178063</v>
      </c>
      <c r="O52" s="45">
        <f t="shared" si="39"/>
        <v>-0.12370375941611578</v>
      </c>
      <c r="P52" s="42">
        <f t="shared" si="39"/>
        <v>-0.12702042807490876</v>
      </c>
      <c r="Q52" s="18"/>
      <c r="R52" s="82">
        <f>IF('Reference year for targets'!$A$10=1,B52,J52)</f>
        <v>-0.15750000000000003</v>
      </c>
      <c r="S52" s="84">
        <f>IF('Reference year for targets'!$A$10=1,C52,K52)</f>
        <v>-0.12200000000000005</v>
      </c>
      <c r="T52" s="84">
        <f>IF('Reference year for targets'!$A$10=1,D52,L52)</f>
        <v>-0.13099999999999995</v>
      </c>
      <c r="U52" s="84">
        <f>IF('Reference year for targets'!$A$10=1,E52,M52)</f>
        <v>-0.11699999999999999</v>
      </c>
      <c r="V52" s="84">
        <f>IF('Reference year for targets'!$A$10=1,F52,N52)</f>
        <v>-0.16900000000000001</v>
      </c>
      <c r="W52" s="84">
        <f>IF('Reference year for targets'!$A$10=1,G52,O52)</f>
        <v>-0.13599999999999998</v>
      </c>
      <c r="X52" s="85">
        <f>IF('Reference year for targets'!$A$10=1,H52,P52)</f>
        <v>-0.11099999999999999</v>
      </c>
    </row>
    <row r="53" spans="1:24">
      <c r="A53" s="107" t="s">
        <v>35</v>
      </c>
      <c r="B53" s="54">
        <v>-0.22</v>
      </c>
      <c r="C53" s="55">
        <v>-0.22</v>
      </c>
      <c r="D53" s="55">
        <v>-0.27</v>
      </c>
      <c r="E53" s="55">
        <v>-0.5</v>
      </c>
      <c r="F53" s="55">
        <v>-0.1002</v>
      </c>
      <c r="G53" s="55">
        <v>-0.45</v>
      </c>
      <c r="H53" s="56"/>
      <c r="I53" s="18"/>
      <c r="J53" s="54">
        <f>((1+B53)*$B$3)/$C$3-1</f>
        <v>-0.38512301588445552</v>
      </c>
      <c r="K53" s="55">
        <f>((1+C53)*$B$6)/$C$6-1</f>
        <v>-0.27753478668002829</v>
      </c>
      <c r="L53" s="55">
        <f>((1+D53)*$B$5)/$C$5-1</f>
        <v>-0.3681163025773585</v>
      </c>
      <c r="M53" s="55">
        <f>((1+E53)*$B$4)/$C$4-1</f>
        <v>-0.45494484716857286</v>
      </c>
      <c r="N53" s="55">
        <f>((1+F53)*$B$7)/$C$7-1</f>
        <v>-0.39629406634664976</v>
      </c>
      <c r="O53" s="55">
        <f>((1+G53)*$B$8)/$C$8-1</f>
        <v>-0.49972744353776732</v>
      </c>
      <c r="P53" s="79"/>
      <c r="Q53" s="18"/>
      <c r="R53" s="82">
        <f>IF('Reference year for targets'!$A$10=1,B53,J53)</f>
        <v>-0.22</v>
      </c>
      <c r="S53" s="84">
        <f>IF('Reference year for targets'!$A$10=1,C53,K53)</f>
        <v>-0.22</v>
      </c>
      <c r="T53" s="84">
        <f>IF('Reference year for targets'!$A$10=1,D53,L53)</f>
        <v>-0.27</v>
      </c>
      <c r="U53" s="84">
        <f>IF('Reference year for targets'!$A$10=1,E53,M53)</f>
        <v>-0.5</v>
      </c>
      <c r="V53" s="84">
        <f>IF('Reference year for targets'!$A$10=1,F53,N53)</f>
        <v>-0.1002</v>
      </c>
      <c r="W53" s="84">
        <f>IF('Reference year for targets'!$A$10=1,G53,O53)</f>
        <v>-0.45</v>
      </c>
      <c r="X53" s="85"/>
    </row>
    <row r="54" spans="1:24">
      <c r="A54" s="107" t="s">
        <v>36</v>
      </c>
      <c r="B54" s="54"/>
      <c r="C54" s="55"/>
      <c r="D54" s="55">
        <v>-0.35</v>
      </c>
      <c r="E54" s="55">
        <v>-0.4</v>
      </c>
      <c r="F54" s="55">
        <v>-0.19270000000000001</v>
      </c>
      <c r="G54" s="55">
        <v>-0.32300000000000001</v>
      </c>
      <c r="H54" s="56"/>
      <c r="I54" s="18"/>
      <c r="J54" s="54"/>
      <c r="K54" s="51"/>
      <c r="L54" s="55">
        <f>((1+D54)*$B$5)/$C$5-1</f>
        <v>-0.43736383106203147</v>
      </c>
      <c r="M54" s="55">
        <f>((1+E54)*$B$4)/$C$4-1</f>
        <v>-0.3459338166022875</v>
      </c>
      <c r="N54" s="55">
        <f>((1+F54)*$B$7)/$C$7-1</f>
        <v>-0.4583554120489558</v>
      </c>
      <c r="O54" s="55">
        <f>((1+G54)*$B$8)/$C$8-1</f>
        <v>-0.38420996231830629</v>
      </c>
      <c r="P54" s="79"/>
      <c r="Q54" s="18"/>
      <c r="R54" s="82"/>
      <c r="S54" s="84"/>
      <c r="T54" s="84">
        <f>IF('Reference year for targets'!$A$10=1,D54,L54)</f>
        <v>-0.35</v>
      </c>
      <c r="U54" s="84">
        <f>IF('Reference year for targets'!$A$10=1,E54,M54)</f>
        <v>-0.4</v>
      </c>
      <c r="V54" s="84">
        <f>IF('Reference year for targets'!$A$10=1,F54,N54)</f>
        <v>-0.19270000000000001</v>
      </c>
      <c r="W54" s="84">
        <f>IF('Reference year for targets'!$A$10=1,G54,O54)</f>
        <v>-0.32300000000000001</v>
      </c>
      <c r="X54" s="85"/>
    </row>
    <row r="55" spans="1:24">
      <c r="A55" s="107" t="s">
        <v>37</v>
      </c>
      <c r="B55" s="54"/>
      <c r="C55" s="55"/>
      <c r="D55" s="55">
        <v>-0.45400000000000001</v>
      </c>
      <c r="E55" s="55">
        <v>-0.436</v>
      </c>
      <c r="F55" s="55">
        <v>-0.09</v>
      </c>
      <c r="G55" s="55">
        <v>-0.435</v>
      </c>
      <c r="H55" s="56"/>
      <c r="I55" s="18"/>
      <c r="J55" s="54"/>
      <c r="K55" s="51"/>
      <c r="L55" s="55">
        <f>((1+D55)*$B$5)/$C$5-1</f>
        <v>-0.52738561809210638</v>
      </c>
      <c r="M55" s="55">
        <f t="shared" ref="M55:M56" si="40">((1+E55)*$B$4)/$C$4-1</f>
        <v>-0.38517778760615018</v>
      </c>
      <c r="N55" s="55">
        <f t="shared" ref="N55:N58" si="41">((1+F55)*$B$7)/$C$7-1</f>
        <v>-0.3894505449827198</v>
      </c>
      <c r="O55" s="55">
        <f>((1+G55)*$B$8)/$C$8-1</f>
        <v>-0.48608364654334291</v>
      </c>
      <c r="P55" s="79"/>
      <c r="Q55" s="18"/>
      <c r="R55" s="82"/>
      <c r="S55" s="84"/>
      <c r="T55" s="84">
        <f>IF('Reference year for targets'!$A$10=1,D55,L55)</f>
        <v>-0.45400000000000001</v>
      </c>
      <c r="U55" s="84">
        <f>IF('Reference year for targets'!$A$10=1,E55,M55)</f>
        <v>-0.436</v>
      </c>
      <c r="V55" s="84">
        <f>IF('Reference year for targets'!$A$10=1,F55,N55)</f>
        <v>-0.09</v>
      </c>
      <c r="W55" s="84">
        <f>IF('Reference year for targets'!$A$10=1,G55,O55)</f>
        <v>-0.435</v>
      </c>
      <c r="X55" s="85"/>
    </row>
    <row r="56" spans="1:24">
      <c r="A56" s="107" t="s">
        <v>38</v>
      </c>
      <c r="B56" s="54"/>
      <c r="C56" s="55"/>
      <c r="D56" s="55"/>
      <c r="E56" s="55">
        <v>-0.52800000000000002</v>
      </c>
      <c r="F56" s="55">
        <v>-0.16109999999999999</v>
      </c>
      <c r="G56" s="55"/>
      <c r="H56" s="56"/>
      <c r="I56" s="18"/>
      <c r="J56" s="41"/>
      <c r="K56" s="51"/>
      <c r="L56" s="51"/>
      <c r="M56" s="55">
        <f t="shared" si="40"/>
        <v>-0.48546793572713287</v>
      </c>
      <c r="N56" s="55">
        <f t="shared" si="41"/>
        <v>-0.43715391449011398</v>
      </c>
      <c r="O56" s="51"/>
      <c r="P56" s="79"/>
      <c r="Q56" s="18"/>
      <c r="R56" s="82"/>
      <c r="S56" s="84"/>
      <c r="T56" s="84"/>
      <c r="U56" s="84">
        <f>IF('Reference year for targets'!$A$10=1,E56,M56)</f>
        <v>-0.52800000000000002</v>
      </c>
      <c r="V56" s="84">
        <f>IF('Reference year for targets'!$A$10=1,F56,N56)</f>
        <v>-0.16109999999999999</v>
      </c>
      <c r="W56" s="84"/>
      <c r="X56" s="85"/>
    </row>
    <row r="57" spans="1:24">
      <c r="A57" s="107" t="s">
        <v>39</v>
      </c>
      <c r="B57" s="54"/>
      <c r="C57" s="55"/>
      <c r="D57" s="55"/>
      <c r="E57" s="55"/>
      <c r="F57" s="55">
        <v>-0.24729999999999999</v>
      </c>
      <c r="G57" s="55"/>
      <c r="H57" s="56"/>
      <c r="I57" s="18"/>
      <c r="J57" s="41"/>
      <c r="K57" s="51"/>
      <c r="L57" s="51"/>
      <c r="M57" s="51"/>
      <c r="N57" s="55">
        <f t="shared" si="41"/>
        <v>-0.49498837934999251</v>
      </c>
      <c r="O57" s="51"/>
      <c r="P57" s="79"/>
      <c r="Q57" s="18"/>
      <c r="R57" s="82"/>
      <c r="S57" s="84"/>
      <c r="T57" s="84"/>
      <c r="U57" s="84"/>
      <c r="V57" s="84">
        <f>IF('Reference year for targets'!$A$10=1,F57,N57)</f>
        <v>-0.24729999999999999</v>
      </c>
      <c r="W57" s="84"/>
      <c r="X57" s="85"/>
    </row>
    <row r="58" spans="1:24">
      <c r="A58" s="107" t="s">
        <v>40</v>
      </c>
      <c r="B58" s="54"/>
      <c r="C58" s="55"/>
      <c r="D58" s="55"/>
      <c r="E58" s="55"/>
      <c r="F58" s="55">
        <v>-3.7000000000000002E-3</v>
      </c>
      <c r="G58" s="55"/>
      <c r="H58" s="56"/>
      <c r="I58" s="18"/>
      <c r="J58" s="41"/>
      <c r="K58" s="51"/>
      <c r="L58" s="51"/>
      <c r="M58" s="51"/>
      <c r="N58" s="55">
        <f t="shared" si="41"/>
        <v>-0.33154898677613609</v>
      </c>
      <c r="O58" s="51"/>
      <c r="P58" s="79"/>
      <c r="Q58" s="18"/>
      <c r="R58" s="82"/>
      <c r="S58" s="84"/>
      <c r="T58" s="84"/>
      <c r="U58" s="84"/>
      <c r="V58" s="84">
        <f>IF('Reference year for targets'!$A$10=1,F58,N58)</f>
        <v>-3.7000000000000002E-3</v>
      </c>
      <c r="W58" s="84"/>
      <c r="X58" s="85"/>
    </row>
    <row r="59" spans="1:24">
      <c r="A59" s="108" t="s">
        <v>26</v>
      </c>
      <c r="B59" s="69">
        <f>B43</f>
        <v>-0.11201750251657094</v>
      </c>
      <c r="C59" s="70">
        <f>C43</f>
        <v>-0.20106879977297309</v>
      </c>
      <c r="D59" s="70">
        <v>-0.28899999999999998</v>
      </c>
      <c r="E59" s="70">
        <v>-0.4</v>
      </c>
      <c r="F59" s="70">
        <v>1.8100000000000002E-2</v>
      </c>
      <c r="G59" s="70">
        <v>-0.18</v>
      </c>
      <c r="H59" s="71">
        <v>-0.6</v>
      </c>
      <c r="I59" s="18"/>
      <c r="J59" s="69">
        <v>-0.30000000000000004</v>
      </c>
      <c r="K59" s="70">
        <v>-0.26</v>
      </c>
      <c r="L59" s="70">
        <f>((1+D59)*$B$5)/$C$5-1</f>
        <v>-0.38456259059246833</v>
      </c>
      <c r="M59" s="70">
        <f>((1+E59)*$B$4)/$C$4-1</f>
        <v>-0.3459338166022875</v>
      </c>
      <c r="N59" s="70">
        <f>((1+F59)*$B$7)/$C$7-1</f>
        <v>-0.31692263719440339</v>
      </c>
      <c r="O59" s="70">
        <f>((1+G59)*$B$8)/$C$8-1</f>
        <v>-0.25413909763812581</v>
      </c>
      <c r="P59" s="71">
        <f>((1+H59)*$B$9)/$C$9-1</f>
        <v>-0.5422687276579865</v>
      </c>
      <c r="Q59" s="18"/>
      <c r="R59" s="83">
        <f>IF('Reference year for targets'!$A$10=1,B59,J59)</f>
        <v>-0.11201750251657094</v>
      </c>
      <c r="S59" s="86">
        <f>IF('Reference year for targets'!$A$10=1,C59,K59)</f>
        <v>-0.20106879977297309</v>
      </c>
      <c r="T59" s="86">
        <f>IF('Reference year for targets'!$A$10=1,D59,L59)</f>
        <v>-0.28899999999999998</v>
      </c>
      <c r="U59" s="86">
        <f>IF('Reference year for targets'!$A$10=1,E59,M59)</f>
        <v>-0.4</v>
      </c>
      <c r="V59" s="86">
        <f>IF('Reference year for targets'!$A$10=1,F59,N59)</f>
        <v>1.8100000000000002E-2</v>
      </c>
      <c r="W59" s="86">
        <f>IF('Reference year for targets'!$A$10=1,G59,O59)</f>
        <v>-0.18</v>
      </c>
      <c r="X59" s="87">
        <f>IF('Reference year for targets'!$A$10=1,H59,P59)</f>
        <v>-0.6</v>
      </c>
    </row>
    <row r="60" spans="1:24">
      <c r="A60" s="2"/>
      <c r="B60" s="18"/>
      <c r="C60" s="18"/>
      <c r="D60" s="18"/>
      <c r="E60" s="18"/>
      <c r="F60" s="18"/>
      <c r="G60" s="18"/>
      <c r="H60" s="18"/>
      <c r="I60" s="18"/>
      <c r="J60" s="18"/>
      <c r="K60" s="18"/>
      <c r="L60" s="18"/>
      <c r="M60" s="18"/>
      <c r="N60" s="18"/>
      <c r="O60" s="18"/>
      <c r="P60" s="18"/>
      <c r="Q60" s="18"/>
      <c r="R60" s="18"/>
      <c r="S60" s="18"/>
      <c r="T60" s="18"/>
      <c r="U60" s="18"/>
      <c r="V60" s="18"/>
      <c r="W60" s="18"/>
      <c r="X60" s="18"/>
    </row>
    <row r="61" spans="1:24">
      <c r="A61" s="2"/>
      <c r="B61" s="113" t="s">
        <v>145</v>
      </c>
      <c r="C61" s="114"/>
      <c r="D61" s="114"/>
      <c r="E61" s="114"/>
      <c r="F61" s="114"/>
      <c r="G61" s="114"/>
      <c r="H61" s="114"/>
      <c r="I61" s="114"/>
      <c r="J61" s="114"/>
      <c r="K61" s="114"/>
      <c r="L61" s="114"/>
      <c r="M61" s="114"/>
      <c r="N61" s="114"/>
      <c r="O61" s="114"/>
      <c r="P61" s="114"/>
      <c r="Q61" s="114"/>
      <c r="R61" s="114"/>
      <c r="S61" s="114"/>
      <c r="T61" s="114"/>
      <c r="U61" s="114"/>
      <c r="V61" s="114"/>
      <c r="W61" s="114"/>
      <c r="X61" s="115"/>
    </row>
    <row r="62" spans="1:24">
      <c r="A62" s="2"/>
      <c r="B62" s="116" t="s">
        <v>3</v>
      </c>
      <c r="C62" s="117"/>
      <c r="D62" s="117"/>
      <c r="E62" s="117"/>
      <c r="F62" s="117"/>
      <c r="G62" s="117"/>
      <c r="H62" s="118"/>
      <c r="I62" s="18"/>
      <c r="J62" s="128" t="s">
        <v>124</v>
      </c>
      <c r="K62" s="129"/>
      <c r="L62" s="129"/>
      <c r="M62" s="129"/>
      <c r="N62" s="129"/>
      <c r="O62" s="129"/>
      <c r="P62" s="130"/>
      <c r="Q62" s="18"/>
      <c r="R62" s="122" t="s">
        <v>125</v>
      </c>
      <c r="S62" s="123"/>
      <c r="T62" s="123"/>
      <c r="U62" s="123"/>
      <c r="V62" s="123"/>
      <c r="W62" s="123"/>
      <c r="X62" s="124"/>
    </row>
    <row r="63" spans="1:24">
      <c r="A63" s="2"/>
      <c r="B63" s="72" t="s">
        <v>11</v>
      </c>
      <c r="C63" s="73" t="s">
        <v>12</v>
      </c>
      <c r="D63" s="73" t="s">
        <v>13</v>
      </c>
      <c r="E63" s="73" t="s">
        <v>14</v>
      </c>
      <c r="F63" s="73" t="s">
        <v>15</v>
      </c>
      <c r="G63" s="73" t="s">
        <v>16</v>
      </c>
      <c r="H63" s="78" t="s">
        <v>29</v>
      </c>
      <c r="I63" s="18"/>
      <c r="J63" s="41" t="s">
        <v>11</v>
      </c>
      <c r="K63" s="51" t="s">
        <v>12</v>
      </c>
      <c r="L63" s="51" t="s">
        <v>13</v>
      </c>
      <c r="M63" s="51" t="s">
        <v>14</v>
      </c>
      <c r="N63" s="51" t="s">
        <v>15</v>
      </c>
      <c r="O63" s="51" t="s">
        <v>16</v>
      </c>
      <c r="P63" s="79" t="s">
        <v>29</v>
      </c>
      <c r="Q63" s="18"/>
      <c r="R63" s="41" t="s">
        <v>11</v>
      </c>
      <c r="S63" s="51" t="s">
        <v>12</v>
      </c>
      <c r="T63" s="51" t="s">
        <v>13</v>
      </c>
      <c r="U63" s="51" t="s">
        <v>14</v>
      </c>
      <c r="V63" s="51" t="s">
        <v>15</v>
      </c>
      <c r="W63" s="51" t="s">
        <v>16</v>
      </c>
      <c r="X63" s="79" t="s">
        <v>29</v>
      </c>
    </row>
    <row r="64" spans="1:24">
      <c r="A64" s="106" t="s">
        <v>56</v>
      </c>
      <c r="B64" s="66">
        <v>-0.25</v>
      </c>
      <c r="C64" s="67">
        <v>-0.25</v>
      </c>
      <c r="D64" s="67">
        <v>-0.35</v>
      </c>
      <c r="E64" s="67">
        <v>-0.6</v>
      </c>
      <c r="F64" s="67">
        <v>-0.28199999999999997</v>
      </c>
      <c r="G64" s="67">
        <v>-0.45</v>
      </c>
      <c r="H64" s="68">
        <v>-0.56000000000000005</v>
      </c>
      <c r="I64" s="18"/>
      <c r="J64" s="66">
        <f>((1+B64)*$B$3)/$C$3-1</f>
        <v>-0.40877213065813034</v>
      </c>
      <c r="K64" s="67">
        <f>((1+C64)*$B$6)/$C$6-1</f>
        <v>-0.30532191026925792</v>
      </c>
      <c r="L64" s="67">
        <f>((1+D64)*$B$5)/$C$5-1</f>
        <v>-0.43736383106203147</v>
      </c>
      <c r="M64" s="67">
        <f>((1+E64)*$B$4)/$C$4-1</f>
        <v>-0.56395587773485834</v>
      </c>
      <c r="N64" s="67">
        <f>((1+F64)*$B$7)/$C$7-1</f>
        <v>-0.51826977065669544</v>
      </c>
      <c r="O64" s="67">
        <f>((1+G64)*$B$8)/$C$8-1</f>
        <v>-0.49972744353776732</v>
      </c>
      <c r="P64" s="68">
        <f>((1+H64)*$B$9)/$C$9-1</f>
        <v>-0.49649560042378527</v>
      </c>
      <c r="Q64" s="18"/>
      <c r="R64" s="88">
        <f>IF('Reference year for targets'!$A$10=1,B64,J64)</f>
        <v>-0.25</v>
      </c>
      <c r="S64" s="89">
        <f>IF('Reference year for targets'!$A$10=1,C64,K64)</f>
        <v>-0.25</v>
      </c>
      <c r="T64" s="89">
        <f>IF('Reference year for targets'!$A$10=1,D64,L64)</f>
        <v>-0.35</v>
      </c>
      <c r="U64" s="89">
        <f>IF('Reference year for targets'!$A$10=1,E64,M64)</f>
        <v>-0.6</v>
      </c>
      <c r="V64" s="89">
        <f>IF('Reference year for targets'!$A$10=1,F64,N64)</f>
        <v>-0.28199999999999997</v>
      </c>
      <c r="W64" s="89">
        <f>IF('Reference year for targets'!$A$10=1,G64,O64)</f>
        <v>-0.45</v>
      </c>
      <c r="X64" s="90">
        <f>IF('Reference year for targets'!$A$10=1,H64,P64)</f>
        <v>-0.56000000000000005</v>
      </c>
    </row>
    <row r="65" spans="1:24">
      <c r="A65" s="107" t="s">
        <v>57</v>
      </c>
      <c r="B65" s="54">
        <v>-0.48</v>
      </c>
      <c r="C65" s="55">
        <v>-0.46</v>
      </c>
      <c r="D65" s="55">
        <v>-0.56999999999999995</v>
      </c>
      <c r="E65" s="55">
        <v>-0.78</v>
      </c>
      <c r="F65" s="55">
        <v>-0.55079999999999996</v>
      </c>
      <c r="G65" s="55">
        <v>-0.66</v>
      </c>
      <c r="H65" s="56">
        <v>-0.74</v>
      </c>
      <c r="I65" s="18"/>
      <c r="J65" s="54">
        <f>((1+B65)*$B$3)/$C$3-1</f>
        <v>-0.59008201058963694</v>
      </c>
      <c r="K65" s="55">
        <f>((1+C65)*$B$6)/$C$6-1</f>
        <v>-0.4998317753938657</v>
      </c>
      <c r="L65" s="55">
        <f>((1+D65)*$B$5)/$C$5-1</f>
        <v>-0.62779453439488231</v>
      </c>
      <c r="M65" s="55">
        <f>((1+E65)*$B$4)/$C$4-1</f>
        <v>-0.76017573275417205</v>
      </c>
      <c r="N65" s="55">
        <f>((1+F65)*$B$7)/$C$7-1</f>
        <v>-0.69861668660026122</v>
      </c>
      <c r="O65" s="55">
        <f>((1+G65)*$B$8)/$C$8-1</f>
        <v>-0.69074060145971083</v>
      </c>
      <c r="P65" s="56">
        <f>((1+H65)*$B$9)/$C$9-1</f>
        <v>-0.70247467297769117</v>
      </c>
      <c r="Q65" s="18"/>
      <c r="R65" s="82">
        <f>IF('Reference year for targets'!$A$10=1,B65,J65)</f>
        <v>-0.48</v>
      </c>
      <c r="S65" s="84">
        <f>IF('Reference year for targets'!$A$10=1,C65,K65)</f>
        <v>-0.46</v>
      </c>
      <c r="T65" s="84">
        <f>IF('Reference year for targets'!$A$10=1,D65,L65)</f>
        <v>-0.56999999999999995</v>
      </c>
      <c r="U65" s="84">
        <f>IF('Reference year for targets'!$A$10=1,E65,M65)</f>
        <v>-0.78</v>
      </c>
      <c r="V65" s="84">
        <f>IF('Reference year for targets'!$A$10=1,F65,N65)</f>
        <v>-0.55079999999999996</v>
      </c>
      <c r="W65" s="84">
        <f>IF('Reference year for targets'!$A$10=1,G65,O65)</f>
        <v>-0.66</v>
      </c>
      <c r="X65" s="85">
        <f>IF('Reference year for targets'!$A$10=1,H65,P65)</f>
        <v>-0.74</v>
      </c>
    </row>
    <row r="66" spans="1:24" s="46" customFormat="1">
      <c r="A66" s="107" t="s">
        <v>142</v>
      </c>
      <c r="B66" s="40">
        <f>IF(B64&lt;0,B64,IF(B65&gt;0,B65,0))</f>
        <v>-0.25</v>
      </c>
      <c r="C66" s="45">
        <f t="shared" ref="C66:H66" si="42">IF(C64&lt;0,C64,IF(C65&gt;0,C65,0))</f>
        <v>-0.25</v>
      </c>
      <c r="D66" s="45">
        <f t="shared" si="42"/>
        <v>-0.35</v>
      </c>
      <c r="E66" s="45">
        <f t="shared" si="42"/>
        <v>-0.6</v>
      </c>
      <c r="F66" s="45">
        <f t="shared" si="42"/>
        <v>-0.28199999999999997</v>
      </c>
      <c r="G66" s="45">
        <f t="shared" si="42"/>
        <v>-0.45</v>
      </c>
      <c r="H66" s="42">
        <f t="shared" si="42"/>
        <v>-0.56000000000000005</v>
      </c>
      <c r="I66" s="18"/>
      <c r="J66" s="40">
        <f>IF(J64&lt;0,J64,IF(J65&gt;0,J65,0))</f>
        <v>-0.40877213065813034</v>
      </c>
      <c r="K66" s="45">
        <f t="shared" ref="K66:P66" si="43">IF(K64&lt;0,K64,IF(K65&gt;0,K65,0))</f>
        <v>-0.30532191026925792</v>
      </c>
      <c r="L66" s="45">
        <f t="shared" si="43"/>
        <v>-0.43736383106203147</v>
      </c>
      <c r="M66" s="45">
        <f t="shared" si="43"/>
        <v>-0.56395587773485834</v>
      </c>
      <c r="N66" s="45">
        <f t="shared" si="43"/>
        <v>-0.51826977065669544</v>
      </c>
      <c r="O66" s="45">
        <f t="shared" si="43"/>
        <v>-0.49972744353776732</v>
      </c>
      <c r="P66" s="42">
        <f t="shared" si="43"/>
        <v>-0.49649560042378527</v>
      </c>
      <c r="Q66" s="18"/>
      <c r="R66" s="82">
        <f>IF(R64&lt;0,R64,IF(R65&gt;0,R65,0))</f>
        <v>-0.25</v>
      </c>
      <c r="S66" s="84">
        <f t="shared" ref="S66:X66" si="44">IF(S64&lt;0,S64,IF(S65&gt;0,S65,0))</f>
        <v>-0.25</v>
      </c>
      <c r="T66" s="84">
        <f t="shared" si="44"/>
        <v>-0.35</v>
      </c>
      <c r="U66" s="84">
        <f t="shared" si="44"/>
        <v>-0.6</v>
      </c>
      <c r="V66" s="84">
        <f t="shared" si="44"/>
        <v>-0.28199999999999997</v>
      </c>
      <c r="W66" s="84">
        <f t="shared" si="44"/>
        <v>-0.45</v>
      </c>
      <c r="X66" s="85">
        <f t="shared" si="44"/>
        <v>-0.56000000000000005</v>
      </c>
    </row>
    <row r="67" spans="1:24" s="46" customFormat="1">
      <c r="A67" s="107" t="s">
        <v>143</v>
      </c>
      <c r="B67" s="40">
        <f>IF(B64&gt;0,B64-MAX(B65,0),0)</f>
        <v>0</v>
      </c>
      <c r="C67" s="45">
        <f t="shared" ref="C67:H67" si="45">IF(C64&gt;0,C64-MAX(C65,0),0)</f>
        <v>0</v>
      </c>
      <c r="D67" s="45">
        <f t="shared" si="45"/>
        <v>0</v>
      </c>
      <c r="E67" s="45">
        <f t="shared" si="45"/>
        <v>0</v>
      </c>
      <c r="F67" s="45">
        <f t="shared" si="45"/>
        <v>0</v>
      </c>
      <c r="G67" s="45">
        <f t="shared" si="45"/>
        <v>0</v>
      </c>
      <c r="H67" s="42">
        <f t="shared" si="45"/>
        <v>0</v>
      </c>
      <c r="I67" s="18"/>
      <c r="J67" s="40">
        <f>IF(J64&gt;0,J64-MAX(J65,0),0)</f>
        <v>0</v>
      </c>
      <c r="K67" s="45">
        <f t="shared" ref="K67:P67" si="46">IF(K64&gt;0,K64-MAX(K65,0),0)</f>
        <v>0</v>
      </c>
      <c r="L67" s="45">
        <f t="shared" si="46"/>
        <v>0</v>
      </c>
      <c r="M67" s="45">
        <f t="shared" si="46"/>
        <v>0</v>
      </c>
      <c r="N67" s="45">
        <f t="shared" si="46"/>
        <v>0</v>
      </c>
      <c r="O67" s="45">
        <f t="shared" si="46"/>
        <v>0</v>
      </c>
      <c r="P67" s="42">
        <f t="shared" si="46"/>
        <v>0</v>
      </c>
      <c r="Q67" s="18"/>
      <c r="R67" s="82">
        <f>IF(R64&gt;0,R64-MAX(R65,0),0)</f>
        <v>0</v>
      </c>
      <c r="S67" s="84">
        <f t="shared" ref="S67:X67" si="47">IF(S64&gt;0,S64-MAX(S65,0),0)</f>
        <v>0</v>
      </c>
      <c r="T67" s="84">
        <f t="shared" si="47"/>
        <v>0</v>
      </c>
      <c r="U67" s="84">
        <f t="shared" si="47"/>
        <v>0</v>
      </c>
      <c r="V67" s="84">
        <f t="shared" si="47"/>
        <v>0</v>
      </c>
      <c r="W67" s="84">
        <f t="shared" si="47"/>
        <v>0</v>
      </c>
      <c r="X67" s="85">
        <f t="shared" si="47"/>
        <v>0</v>
      </c>
    </row>
    <row r="68" spans="1:24" s="46" customFormat="1">
      <c r="A68" s="107" t="s">
        <v>144</v>
      </c>
      <c r="B68" s="40">
        <f>IF(B65&lt;0,B65-MIN(B64,0),0)</f>
        <v>-0.22999999999999998</v>
      </c>
      <c r="C68" s="45">
        <f t="shared" ref="C68:H68" si="48">IF(C65&lt;0,C65-MIN(C64,0),0)</f>
        <v>-0.21000000000000002</v>
      </c>
      <c r="D68" s="45">
        <f t="shared" si="48"/>
        <v>-0.21999999999999997</v>
      </c>
      <c r="E68" s="45">
        <f t="shared" si="48"/>
        <v>-0.18000000000000005</v>
      </c>
      <c r="F68" s="45">
        <f t="shared" si="48"/>
        <v>-0.26879999999999998</v>
      </c>
      <c r="G68" s="45">
        <f t="shared" si="48"/>
        <v>-0.21000000000000002</v>
      </c>
      <c r="H68" s="42">
        <f t="shared" si="48"/>
        <v>-0.17999999999999994</v>
      </c>
      <c r="I68" s="18"/>
      <c r="J68" s="40">
        <f>IF(J65&lt;0,J65-MIN(J64,0),0)</f>
        <v>-0.1813098799315066</v>
      </c>
      <c r="K68" s="45">
        <f t="shared" ref="K68:P68" si="49">IF(K65&lt;0,K65-MIN(K64,0),0)</f>
        <v>-0.19450986512460777</v>
      </c>
      <c r="L68" s="45">
        <f t="shared" si="49"/>
        <v>-0.19043070333285084</v>
      </c>
      <c r="M68" s="45">
        <f t="shared" si="49"/>
        <v>-0.19621985501931372</v>
      </c>
      <c r="N68" s="45">
        <f t="shared" si="49"/>
        <v>-0.18034691594356578</v>
      </c>
      <c r="O68" s="45">
        <f t="shared" si="49"/>
        <v>-0.19101315792194351</v>
      </c>
      <c r="P68" s="42">
        <f t="shared" si="49"/>
        <v>-0.20597907255390591</v>
      </c>
      <c r="Q68" s="18"/>
      <c r="R68" s="82">
        <f>IF(R65&lt;0,R65-MIN(R64,0),0)</f>
        <v>-0.22999999999999998</v>
      </c>
      <c r="S68" s="84">
        <f t="shared" ref="S68:X68" si="50">IF(S65&lt;0,S65-MIN(S64,0),0)</f>
        <v>-0.21000000000000002</v>
      </c>
      <c r="T68" s="84">
        <f t="shared" si="50"/>
        <v>-0.21999999999999997</v>
      </c>
      <c r="U68" s="84">
        <f t="shared" si="50"/>
        <v>-0.18000000000000005</v>
      </c>
      <c r="V68" s="84">
        <f t="shared" si="50"/>
        <v>-0.26879999999999998</v>
      </c>
      <c r="W68" s="84">
        <f t="shared" si="50"/>
        <v>-0.21000000000000002</v>
      </c>
      <c r="X68" s="85">
        <f t="shared" si="50"/>
        <v>-0.17999999999999994</v>
      </c>
    </row>
    <row r="69" spans="1:24">
      <c r="A69" s="107" t="s">
        <v>58</v>
      </c>
      <c r="B69" s="54"/>
      <c r="C69" s="55"/>
      <c r="D69" s="55">
        <v>-0.4</v>
      </c>
      <c r="E69" s="55">
        <v>-0.68899999999999995</v>
      </c>
      <c r="F69" s="55">
        <v>-0.251</v>
      </c>
      <c r="G69" s="55">
        <v>-0.48699999999999999</v>
      </c>
      <c r="H69" s="56"/>
      <c r="I69" s="18"/>
      <c r="J69" s="40"/>
      <c r="K69" s="51"/>
      <c r="L69" s="55">
        <f>((1+D69)*$B$5)/$C$5-1</f>
        <v>-0.48064353636495227</v>
      </c>
      <c r="M69" s="55">
        <f t="shared" ref="M69" si="51">((1+E69)*$B$4)/$C$4-1</f>
        <v>-0.66097569493885233</v>
      </c>
      <c r="N69" s="55">
        <f t="shared" ref="N69" si="52">((1+F69)*$B$7)/$C$7-1</f>
        <v>-0.49747083317808483</v>
      </c>
      <c r="O69" s="55">
        <f>((1+G69)*$B$8)/$C$8-1</f>
        <v>-0.53338214279068119</v>
      </c>
      <c r="P69" s="79"/>
      <c r="Q69" s="18"/>
      <c r="R69" s="91"/>
      <c r="S69" s="92"/>
      <c r="T69" s="84">
        <f>IF('Reference year for targets'!$A$10=1,D69,L69)</f>
        <v>-0.4</v>
      </c>
      <c r="U69" s="84">
        <f>IF('Reference year for targets'!$A$10=1,E69,M69)</f>
        <v>-0.68899999999999995</v>
      </c>
      <c r="V69" s="84">
        <f>IF('Reference year for targets'!$A$10=1,F69,N69)</f>
        <v>-0.251</v>
      </c>
      <c r="W69" s="84">
        <f>IF('Reference year for targets'!$A$10=1,G69,O69)</f>
        <v>-0.48699999999999999</v>
      </c>
      <c r="X69" s="93"/>
    </row>
    <row r="70" spans="1:24">
      <c r="A70" s="107" t="s">
        <v>59</v>
      </c>
      <c r="B70" s="54"/>
      <c r="C70" s="55"/>
      <c r="D70" s="55">
        <v>-0.56000000000000005</v>
      </c>
      <c r="E70" s="55">
        <v>-0.83099999999999996</v>
      </c>
      <c r="F70" s="55">
        <v>-0.32790000000000002</v>
      </c>
      <c r="G70" s="55">
        <v>-0.65100000000000002</v>
      </c>
      <c r="H70" s="56"/>
      <c r="I70" s="18"/>
      <c r="J70" s="41"/>
      <c r="K70" s="51"/>
      <c r="L70" s="55">
        <f>((1+D70)*$B$5)/$C$5-1</f>
        <v>-0.61913859333429833</v>
      </c>
      <c r="M70" s="55">
        <f t="shared" ref="M70" si="53">((1+E70)*$B$4)/$C$4-1</f>
        <v>-0.81577135834297754</v>
      </c>
      <c r="N70" s="55">
        <f t="shared" ref="N70" si="54">((1+F70)*$B$7)/$C$7-1</f>
        <v>-0.54906561679438037</v>
      </c>
      <c r="O70" s="55">
        <f>((1+G70)*$B$8)/$C$8-1</f>
        <v>-0.68255432326305598</v>
      </c>
      <c r="P70" s="79"/>
      <c r="Q70" s="18"/>
      <c r="R70" s="91"/>
      <c r="S70" s="92"/>
      <c r="T70" s="84">
        <f>IF('Reference year for targets'!$A$10=1,D70,L70)</f>
        <v>-0.56000000000000005</v>
      </c>
      <c r="U70" s="84">
        <f>IF('Reference year for targets'!$A$10=1,E70,M70)</f>
        <v>-0.83099999999999996</v>
      </c>
      <c r="V70" s="84">
        <f>IF('Reference year for targets'!$A$10=1,F70,N70)</f>
        <v>-0.32790000000000002</v>
      </c>
      <c r="W70" s="84">
        <f>IF('Reference year for targets'!$A$10=1,G70,O70)</f>
        <v>-0.65100000000000002</v>
      </c>
      <c r="X70" s="93"/>
    </row>
    <row r="71" spans="1:24">
      <c r="A71" s="108" t="s">
        <v>26</v>
      </c>
      <c r="B71" s="69">
        <f>B59</f>
        <v>-0.11201750251657094</v>
      </c>
      <c r="C71" s="70">
        <f>C59</f>
        <v>-0.20106879977297309</v>
      </c>
      <c r="D71" s="70">
        <v>-0.28899999999999998</v>
      </c>
      <c r="E71" s="70">
        <v>-0.4</v>
      </c>
      <c r="F71" s="70">
        <v>1.8100000000000002E-2</v>
      </c>
      <c r="G71" s="70">
        <v>-0.18</v>
      </c>
      <c r="H71" s="71">
        <f>H59</f>
        <v>-0.6</v>
      </c>
      <c r="I71" s="18"/>
      <c r="J71" s="69">
        <v>-0.30000000000000004</v>
      </c>
      <c r="K71" s="70">
        <v>-0.26</v>
      </c>
      <c r="L71" s="70">
        <f>((1+D71)*$B$5)/$C$5-1</f>
        <v>-0.38456259059246833</v>
      </c>
      <c r="M71" s="70">
        <f>((1+E71)*$B$4)/$C$4-1</f>
        <v>-0.3459338166022875</v>
      </c>
      <c r="N71" s="70">
        <f>((1+F71)*$B$7)/$C$7-1</f>
        <v>-0.31692263719440339</v>
      </c>
      <c r="O71" s="70">
        <f>((1+G71)*$B$8)/$C$8-1</f>
        <v>-0.25413909763812581</v>
      </c>
      <c r="P71" s="71">
        <f>((1+H71)*$B$9)/$C$9-1</f>
        <v>-0.5422687276579865</v>
      </c>
      <c r="Q71" s="18"/>
      <c r="R71" s="83">
        <f>IF('Reference year for targets'!$A$10=1,B71,J71)</f>
        <v>-0.11201750251657094</v>
      </c>
      <c r="S71" s="86">
        <f>IF('Reference year for targets'!$A$10=1,C71,K71)</f>
        <v>-0.20106879977297309</v>
      </c>
      <c r="T71" s="86">
        <f>IF('Reference year for targets'!$A$10=1,D71,L71)</f>
        <v>-0.28899999999999998</v>
      </c>
      <c r="U71" s="86">
        <f>IF('Reference year for targets'!$A$10=1,E71,M71)</f>
        <v>-0.4</v>
      </c>
      <c r="V71" s="86">
        <f>IF('Reference year for targets'!$A$10=1,F71,N71)</f>
        <v>1.8100000000000002E-2</v>
      </c>
      <c r="W71" s="86">
        <f>IF('Reference year for targets'!$A$10=1,G71,O71)</f>
        <v>-0.18</v>
      </c>
      <c r="X71" s="87">
        <f>IF('Reference year for targets'!$A$10=1,H71,P71)</f>
        <v>-0.6</v>
      </c>
    </row>
    <row r="72" spans="1:24">
      <c r="A72" s="2"/>
      <c r="B72" s="18"/>
      <c r="C72" s="18"/>
      <c r="D72" s="18"/>
      <c r="E72" s="18"/>
      <c r="F72" s="18"/>
      <c r="G72" s="18"/>
      <c r="H72" s="18"/>
      <c r="I72" s="18"/>
      <c r="J72" s="18"/>
      <c r="K72" s="18"/>
      <c r="L72" s="18"/>
      <c r="M72" s="18"/>
      <c r="N72" s="18"/>
      <c r="O72" s="18"/>
      <c r="P72" s="18"/>
      <c r="Q72" s="18"/>
      <c r="R72" s="18"/>
      <c r="S72" s="18"/>
      <c r="T72" s="18"/>
      <c r="U72" s="18"/>
      <c r="V72" s="18"/>
      <c r="W72" s="18"/>
      <c r="X72" s="18"/>
    </row>
    <row r="73" spans="1:24">
      <c r="A73" s="2"/>
      <c r="B73" s="113" t="s">
        <v>146</v>
      </c>
      <c r="C73" s="114"/>
      <c r="D73" s="114"/>
      <c r="E73" s="114"/>
      <c r="F73" s="114"/>
      <c r="G73" s="114"/>
      <c r="H73" s="114"/>
      <c r="I73" s="114"/>
      <c r="J73" s="114"/>
      <c r="K73" s="114"/>
      <c r="L73" s="114"/>
      <c r="M73" s="114"/>
      <c r="N73" s="114"/>
      <c r="O73" s="114"/>
      <c r="P73" s="114"/>
      <c r="Q73" s="114"/>
      <c r="R73" s="114"/>
      <c r="S73" s="114"/>
      <c r="T73" s="114"/>
      <c r="U73" s="114"/>
      <c r="V73" s="114"/>
      <c r="W73" s="114"/>
      <c r="X73" s="115"/>
    </row>
    <row r="74" spans="1:24">
      <c r="A74" s="2"/>
      <c r="B74" s="116" t="s">
        <v>3</v>
      </c>
      <c r="C74" s="117"/>
      <c r="D74" s="117"/>
      <c r="E74" s="117"/>
      <c r="F74" s="117"/>
      <c r="G74" s="117"/>
      <c r="H74" s="118"/>
      <c r="I74" s="18"/>
      <c r="J74" s="119" t="s">
        <v>124</v>
      </c>
      <c r="K74" s="120"/>
      <c r="L74" s="120"/>
      <c r="M74" s="120"/>
      <c r="N74" s="120"/>
      <c r="O74" s="120"/>
      <c r="P74" s="121"/>
      <c r="Q74" s="18"/>
      <c r="R74" s="122" t="s">
        <v>125</v>
      </c>
      <c r="S74" s="123"/>
      <c r="T74" s="123"/>
      <c r="U74" s="123"/>
      <c r="V74" s="123"/>
      <c r="W74" s="123"/>
      <c r="X74" s="124"/>
    </row>
    <row r="75" spans="1:24">
      <c r="A75" s="2"/>
      <c r="B75" s="72" t="s">
        <v>11</v>
      </c>
      <c r="C75" s="73" t="s">
        <v>12</v>
      </c>
      <c r="D75" s="73" t="s">
        <v>13</v>
      </c>
      <c r="E75" s="73" t="s">
        <v>14</v>
      </c>
      <c r="F75" s="73" t="s">
        <v>15</v>
      </c>
      <c r="G75" s="73" t="s">
        <v>16</v>
      </c>
      <c r="H75" s="78" t="s">
        <v>29</v>
      </c>
      <c r="I75" s="18"/>
      <c r="J75" s="41" t="s">
        <v>11</v>
      </c>
      <c r="K75" s="51" t="s">
        <v>12</v>
      </c>
      <c r="L75" s="51" t="s">
        <v>13</v>
      </c>
      <c r="M75" s="51" t="s">
        <v>14</v>
      </c>
      <c r="N75" s="51" t="s">
        <v>15</v>
      </c>
      <c r="O75" s="51" t="s">
        <v>16</v>
      </c>
      <c r="P75" s="79" t="s">
        <v>29</v>
      </c>
      <c r="Q75" s="18"/>
      <c r="R75" s="41" t="s">
        <v>11</v>
      </c>
      <c r="S75" s="51" t="s">
        <v>12</v>
      </c>
      <c r="T75" s="51" t="s">
        <v>13</v>
      </c>
      <c r="U75" s="51" t="s">
        <v>14</v>
      </c>
      <c r="V75" s="51" t="s">
        <v>15</v>
      </c>
      <c r="W75" s="51" t="s">
        <v>16</v>
      </c>
      <c r="X75" s="79" t="s">
        <v>29</v>
      </c>
    </row>
    <row r="76" spans="1:24" ht="29.25">
      <c r="A76" s="106" t="s">
        <v>68</v>
      </c>
      <c r="B76" s="54">
        <v>-0.05</v>
      </c>
      <c r="C76" s="55">
        <v>-0.12</v>
      </c>
      <c r="D76" s="55">
        <v>-0.15</v>
      </c>
      <c r="E76" s="55">
        <v>-0.39</v>
      </c>
      <c r="F76" s="55">
        <v>-1.5900000000000001E-2</v>
      </c>
      <c r="G76" s="55">
        <v>-0.24</v>
      </c>
      <c r="H76" s="56">
        <v>-0.37</v>
      </c>
      <c r="I76" s="18"/>
      <c r="J76" s="66">
        <f>((1+B76)*$B$3)/$C$3-1</f>
        <v>-0.25111136550029833</v>
      </c>
      <c r="K76" s="67">
        <f>((1+C76)*$B$6)/$C$6-1</f>
        <v>-0.18491104138259595</v>
      </c>
      <c r="L76" s="67">
        <f>((1+D76)*$B$5)/$C$5-1</f>
        <v>-0.26424500985034893</v>
      </c>
      <c r="M76" s="67">
        <f>((1+E76)*$B$4)/$C$4-1</f>
        <v>-0.33503271354565889</v>
      </c>
      <c r="N76" s="67">
        <f>((1+F76)*$B$7)/$C$7-1</f>
        <v>-0.33973437507416993</v>
      </c>
      <c r="O76" s="67">
        <f>((1+G76)*$B$8)/$C$8-1</f>
        <v>-0.30871428561582392</v>
      </c>
      <c r="P76" s="68">
        <f>((1+H76)*$B$9)/$C$9-1</f>
        <v>-0.27907324606132877</v>
      </c>
      <c r="Q76" s="18"/>
      <c r="R76" s="88">
        <f>IF('Reference year for targets'!$A$10=1,B76,J76)</f>
        <v>-0.05</v>
      </c>
      <c r="S76" s="89">
        <f>IF('Reference year for targets'!$A$10=1,C76,K76)</f>
        <v>-0.12</v>
      </c>
      <c r="T76" s="89">
        <f>IF('Reference year for targets'!$A$10=1,D76,L76)</f>
        <v>-0.15</v>
      </c>
      <c r="U76" s="89">
        <f>IF('Reference year for targets'!$A$10=1,E76,M76)</f>
        <v>-0.39</v>
      </c>
      <c r="V76" s="89">
        <f>IF('Reference year for targets'!$A$10=1,F76,N76)</f>
        <v>-1.5900000000000001E-2</v>
      </c>
      <c r="W76" s="89">
        <f>IF('Reference year for targets'!$A$10=1,G76,O76)</f>
        <v>-0.24</v>
      </c>
      <c r="X76" s="90">
        <f>IF('Reference year for targets'!$A$10=1,H76,P76)</f>
        <v>-0.37</v>
      </c>
    </row>
    <row r="77" spans="1:24" ht="29.25">
      <c r="A77" s="107" t="s">
        <v>69</v>
      </c>
      <c r="B77" s="54">
        <v>-0.21</v>
      </c>
      <c r="C77" s="55">
        <v>-0.26</v>
      </c>
      <c r="D77" s="55">
        <v>-0.28999999999999998</v>
      </c>
      <c r="E77" s="55">
        <v>-0.49</v>
      </c>
      <c r="F77" s="55">
        <v>-0.17879999999999999</v>
      </c>
      <c r="G77" s="55">
        <v>-0.36</v>
      </c>
      <c r="H77" s="56">
        <v>-0.47</v>
      </c>
      <c r="I77" s="18"/>
      <c r="J77" s="54">
        <f>((1+B77)*$B$3)/$C$3-1</f>
        <v>-0.37723997762656392</v>
      </c>
      <c r="K77" s="55">
        <f>((1+C77)*$B$6)/$C$6-1</f>
        <v>-0.31458428479900113</v>
      </c>
      <c r="L77" s="55">
        <f>((1+D77)*$B$5)/$C$5-1</f>
        <v>-0.3854281846985268</v>
      </c>
      <c r="M77" s="55">
        <f>((1+E77)*$B$4)/$C$4-1</f>
        <v>-0.44404374411194436</v>
      </c>
      <c r="N77" s="55">
        <f>((1+F77)*$B$7)/$C$7-1</f>
        <v>-0.44902943685693353</v>
      </c>
      <c r="O77" s="55">
        <f>((1+G77)*$B$8)/$C$8-1</f>
        <v>-0.41786466157122015</v>
      </c>
      <c r="P77" s="56">
        <f>((1+H77)*$B$9)/$C$9-1</f>
        <v>-0.39350606414683209</v>
      </c>
      <c r="Q77" s="18"/>
      <c r="R77" s="82">
        <f>IF('Reference year for targets'!$A$10=1,B77,J77)</f>
        <v>-0.21</v>
      </c>
      <c r="S77" s="84">
        <f>IF('Reference year for targets'!$A$10=1,C77,K77)</f>
        <v>-0.26</v>
      </c>
      <c r="T77" s="84">
        <f>IF('Reference year for targets'!$A$10=1,D77,L77)</f>
        <v>-0.28999999999999998</v>
      </c>
      <c r="U77" s="84">
        <f>IF('Reference year for targets'!$A$10=1,E77,M77)</f>
        <v>-0.49</v>
      </c>
      <c r="V77" s="84">
        <f>IF('Reference year for targets'!$A$10=1,F77,N77)</f>
        <v>-0.17879999999999999</v>
      </c>
      <c r="W77" s="84">
        <f>IF('Reference year for targets'!$A$10=1,G77,O77)</f>
        <v>-0.36</v>
      </c>
      <c r="X77" s="85">
        <f>IF('Reference year for targets'!$A$10=1,H77,P77)</f>
        <v>-0.47</v>
      </c>
    </row>
    <row r="78" spans="1:24" s="46" customFormat="1">
      <c r="A78" s="107" t="s">
        <v>147</v>
      </c>
      <c r="B78" s="40">
        <f>IF(B76&lt;0,B76,IF(B77&gt;0,B77,0))</f>
        <v>-0.05</v>
      </c>
      <c r="C78" s="45">
        <f t="shared" ref="C78:H78" si="55">IF(C76&lt;0,C76,IF(C77&gt;0,C77,0))</f>
        <v>-0.12</v>
      </c>
      <c r="D78" s="45">
        <f t="shared" si="55"/>
        <v>-0.15</v>
      </c>
      <c r="E78" s="45">
        <f t="shared" si="55"/>
        <v>-0.39</v>
      </c>
      <c r="F78" s="45">
        <f t="shared" si="55"/>
        <v>-1.5900000000000001E-2</v>
      </c>
      <c r="G78" s="45">
        <f t="shared" si="55"/>
        <v>-0.24</v>
      </c>
      <c r="H78" s="42">
        <f t="shared" si="55"/>
        <v>-0.37</v>
      </c>
      <c r="I78" s="18"/>
      <c r="J78" s="40">
        <f>IF(J76&lt;0,J76,IF(J77&gt;0,J77,0))</f>
        <v>-0.25111136550029833</v>
      </c>
      <c r="K78" s="45">
        <f t="shared" ref="K78:P78" si="56">IF(K76&lt;0,K76,IF(K77&gt;0,K77,0))</f>
        <v>-0.18491104138259595</v>
      </c>
      <c r="L78" s="45">
        <f t="shared" si="56"/>
        <v>-0.26424500985034893</v>
      </c>
      <c r="M78" s="45">
        <f t="shared" si="56"/>
        <v>-0.33503271354565889</v>
      </c>
      <c r="N78" s="45">
        <f t="shared" si="56"/>
        <v>-0.33973437507416993</v>
      </c>
      <c r="O78" s="45">
        <f t="shared" si="56"/>
        <v>-0.30871428561582392</v>
      </c>
      <c r="P78" s="42">
        <f t="shared" si="56"/>
        <v>-0.27907324606132877</v>
      </c>
      <c r="Q78" s="18"/>
      <c r="R78" s="82">
        <f>IF(R76&lt;0,R76,IF(R77&gt;0,R77,0))</f>
        <v>-0.05</v>
      </c>
      <c r="S78" s="84">
        <f t="shared" ref="S78:X78" si="57">IF(S76&lt;0,S76,IF(S77&gt;0,S77,0))</f>
        <v>-0.12</v>
      </c>
      <c r="T78" s="84">
        <f t="shared" si="57"/>
        <v>-0.15</v>
      </c>
      <c r="U78" s="84">
        <f t="shared" si="57"/>
        <v>-0.39</v>
      </c>
      <c r="V78" s="84">
        <f t="shared" si="57"/>
        <v>-1.5900000000000001E-2</v>
      </c>
      <c r="W78" s="84">
        <f t="shared" si="57"/>
        <v>-0.24</v>
      </c>
      <c r="X78" s="85">
        <f t="shared" si="57"/>
        <v>-0.37</v>
      </c>
    </row>
    <row r="79" spans="1:24" s="46" customFormat="1">
      <c r="A79" s="107" t="s">
        <v>148</v>
      </c>
      <c r="B79" s="40">
        <f>IF(B76&gt;0,B76-MAX(B77,0),0)</f>
        <v>0</v>
      </c>
      <c r="C79" s="45">
        <f t="shared" ref="C79:H79" si="58">IF(C76&gt;0,C76-MAX(C77,0),0)</f>
        <v>0</v>
      </c>
      <c r="D79" s="45">
        <f t="shared" si="58"/>
        <v>0</v>
      </c>
      <c r="E79" s="45">
        <f t="shared" si="58"/>
        <v>0</v>
      </c>
      <c r="F79" s="45">
        <f t="shared" si="58"/>
        <v>0</v>
      </c>
      <c r="G79" s="45">
        <f t="shared" si="58"/>
        <v>0</v>
      </c>
      <c r="H79" s="42">
        <f t="shared" si="58"/>
        <v>0</v>
      </c>
      <c r="I79" s="18"/>
      <c r="J79" s="40">
        <f>IF(J76&gt;0,J76-MAX(J77,0),0)</f>
        <v>0</v>
      </c>
      <c r="K79" s="45">
        <f t="shared" ref="K79:P79" si="59">IF(K76&gt;0,K76-MAX(K77,0),0)</f>
        <v>0</v>
      </c>
      <c r="L79" s="45">
        <f t="shared" si="59"/>
        <v>0</v>
      </c>
      <c r="M79" s="45">
        <f t="shared" si="59"/>
        <v>0</v>
      </c>
      <c r="N79" s="45">
        <f t="shared" si="59"/>
        <v>0</v>
      </c>
      <c r="O79" s="45">
        <f t="shared" si="59"/>
        <v>0</v>
      </c>
      <c r="P79" s="42">
        <f t="shared" si="59"/>
        <v>0</v>
      </c>
      <c r="Q79" s="18"/>
      <c r="R79" s="82">
        <f>IF(R76&gt;0,R76-MAX(R77,0),0)</f>
        <v>0</v>
      </c>
      <c r="S79" s="84">
        <f t="shared" ref="S79:X79" si="60">IF(S76&gt;0,S76-MAX(S77,0),0)</f>
        <v>0</v>
      </c>
      <c r="T79" s="84">
        <f t="shared" si="60"/>
        <v>0</v>
      </c>
      <c r="U79" s="84">
        <f t="shared" si="60"/>
        <v>0</v>
      </c>
      <c r="V79" s="84">
        <f t="shared" si="60"/>
        <v>0</v>
      </c>
      <c r="W79" s="84">
        <f t="shared" si="60"/>
        <v>0</v>
      </c>
      <c r="X79" s="85">
        <f t="shared" si="60"/>
        <v>0</v>
      </c>
    </row>
    <row r="80" spans="1:24" s="46" customFormat="1">
      <c r="A80" s="107" t="s">
        <v>149</v>
      </c>
      <c r="B80" s="40">
        <f>IF(B77&lt;0,B77-MIN(B76,0),0)</f>
        <v>-0.15999999999999998</v>
      </c>
      <c r="C80" s="45">
        <f t="shared" ref="C80:H80" si="61">IF(C77&lt;0,C77-MIN(C76,0),0)</f>
        <v>-0.14000000000000001</v>
      </c>
      <c r="D80" s="45">
        <f t="shared" si="61"/>
        <v>-0.13999999999999999</v>
      </c>
      <c r="E80" s="45">
        <f t="shared" si="61"/>
        <v>-9.9999999999999978E-2</v>
      </c>
      <c r="F80" s="45">
        <f t="shared" si="61"/>
        <v>-0.16289999999999999</v>
      </c>
      <c r="G80" s="45">
        <f t="shared" si="61"/>
        <v>-0.12</v>
      </c>
      <c r="H80" s="42">
        <f t="shared" si="61"/>
        <v>-9.9999999999999978E-2</v>
      </c>
      <c r="I80" s="18"/>
      <c r="J80" s="40">
        <f>IF(J77&lt;0,J77-MIN(J76,0),0)</f>
        <v>-0.12612861212626558</v>
      </c>
      <c r="K80" s="45">
        <f t="shared" ref="K80:P80" si="62">IF(K77&lt;0,K77-MIN(K76,0),0)</f>
        <v>-0.12967324341640518</v>
      </c>
      <c r="L80" s="45">
        <f t="shared" si="62"/>
        <v>-0.12118317484817787</v>
      </c>
      <c r="M80" s="45">
        <f t="shared" si="62"/>
        <v>-0.10901103056628547</v>
      </c>
      <c r="N80" s="45">
        <f t="shared" si="62"/>
        <v>-0.1092950617827636</v>
      </c>
      <c r="O80" s="45">
        <f t="shared" si="62"/>
        <v>-0.10915037595539623</v>
      </c>
      <c r="P80" s="42">
        <f t="shared" si="62"/>
        <v>-0.11443281808550332</v>
      </c>
      <c r="Q80" s="18"/>
      <c r="R80" s="82">
        <f>IF(R77&lt;0,R77-MIN(R76,0),0)</f>
        <v>-0.15999999999999998</v>
      </c>
      <c r="S80" s="84">
        <f t="shared" ref="S80:X80" si="63">IF(S77&lt;0,S77-MIN(S76,0),0)</f>
        <v>-0.14000000000000001</v>
      </c>
      <c r="T80" s="84">
        <f t="shared" si="63"/>
        <v>-0.13999999999999999</v>
      </c>
      <c r="U80" s="84">
        <f t="shared" si="63"/>
        <v>-9.9999999999999978E-2</v>
      </c>
      <c r="V80" s="84">
        <f t="shared" si="63"/>
        <v>-0.16289999999999999</v>
      </c>
      <c r="W80" s="84">
        <f t="shared" si="63"/>
        <v>-0.12</v>
      </c>
      <c r="X80" s="85">
        <f t="shared" si="63"/>
        <v>-9.9999999999999978E-2</v>
      </c>
    </row>
    <row r="81" spans="1:26">
      <c r="A81" s="108" t="s">
        <v>26</v>
      </c>
      <c r="B81" s="69">
        <f>B71</f>
        <v>-0.11201750251657094</v>
      </c>
      <c r="C81" s="70">
        <f>C71</f>
        <v>-0.20106879977297309</v>
      </c>
      <c r="D81" s="70">
        <v>-0.28899999999999998</v>
      </c>
      <c r="E81" s="70">
        <v>-0.4</v>
      </c>
      <c r="F81" s="70">
        <v>1.8100000000000002E-2</v>
      </c>
      <c r="G81" s="70">
        <v>-0.18</v>
      </c>
      <c r="H81" s="71">
        <f>H71</f>
        <v>-0.6</v>
      </c>
      <c r="I81" s="18"/>
      <c r="J81" s="69">
        <v>-0.30000000000000004</v>
      </c>
      <c r="K81" s="70">
        <v>-0.26</v>
      </c>
      <c r="L81" s="70">
        <f>((1+D81)*$B$5)/$C$5-1</f>
        <v>-0.38456259059246833</v>
      </c>
      <c r="M81" s="70">
        <f>((1+E81)*$B$4)/$C$4-1</f>
        <v>-0.3459338166022875</v>
      </c>
      <c r="N81" s="70">
        <f>((1+F81)*$B$7)/$C$7-1</f>
        <v>-0.31692263719440339</v>
      </c>
      <c r="O81" s="70">
        <f>((1+G81)*$B$8)/$C$8-1</f>
        <v>-0.25413909763812581</v>
      </c>
      <c r="P81" s="71">
        <f>((1+H81)*$B$9)/$C$9-1</f>
        <v>-0.5422687276579865</v>
      </c>
      <c r="Q81" s="18"/>
      <c r="R81" s="83">
        <f>IF('Reference year for targets'!$A$10=1,B81,J81)</f>
        <v>-0.11201750251657094</v>
      </c>
      <c r="S81" s="86">
        <f>IF('Reference year for targets'!$A$10=1,C81,K81)</f>
        <v>-0.20106879977297309</v>
      </c>
      <c r="T81" s="86">
        <f>IF('Reference year for targets'!$A$10=1,D81,L81)</f>
        <v>-0.28899999999999998</v>
      </c>
      <c r="U81" s="86">
        <f>IF('Reference year for targets'!$A$10=1,E81,M81)</f>
        <v>-0.4</v>
      </c>
      <c r="V81" s="86">
        <f>IF('Reference year for targets'!$A$10=1,F81,N81)</f>
        <v>1.8100000000000002E-2</v>
      </c>
      <c r="W81" s="86">
        <f>IF('Reference year for targets'!$A$10=1,G81,O81)</f>
        <v>-0.18</v>
      </c>
      <c r="X81" s="87">
        <f>IF('Reference year for targets'!$A$10=1,H81,P81)</f>
        <v>-0.6</v>
      </c>
    </row>
    <row r="82" spans="1:26">
      <c r="B82" s="18"/>
      <c r="C82" s="18"/>
      <c r="D82" s="18"/>
      <c r="E82" s="18"/>
      <c r="F82" s="18"/>
      <c r="G82" s="18"/>
      <c r="H82" s="18"/>
      <c r="I82" s="18"/>
      <c r="J82" s="18"/>
      <c r="K82" s="18"/>
      <c r="L82" s="18"/>
      <c r="M82" s="18"/>
      <c r="N82" s="18"/>
      <c r="O82" s="18"/>
      <c r="P82" s="18"/>
      <c r="Q82" s="18"/>
      <c r="R82" s="18"/>
      <c r="S82" s="18"/>
      <c r="T82" s="18"/>
      <c r="U82" s="18"/>
      <c r="V82" s="18"/>
      <c r="W82" s="18"/>
      <c r="X82" s="18"/>
    </row>
    <row r="83" spans="1:26">
      <c r="B83" s="113" t="s">
        <v>153</v>
      </c>
      <c r="C83" s="125"/>
      <c r="D83" s="125"/>
      <c r="E83" s="125"/>
      <c r="F83" s="125"/>
      <c r="G83" s="126"/>
      <c r="H83" s="126"/>
      <c r="I83" s="126"/>
      <c r="J83" s="126"/>
      <c r="K83" s="125"/>
      <c r="L83" s="126"/>
      <c r="M83" s="126"/>
      <c r="N83" s="126"/>
      <c r="O83" s="127"/>
      <c r="P83" s="18"/>
      <c r="Q83" s="18"/>
      <c r="R83" s="18"/>
      <c r="S83" s="18"/>
      <c r="T83" s="18"/>
      <c r="U83" s="18"/>
      <c r="V83" s="18"/>
      <c r="W83" s="18"/>
      <c r="X83" s="18"/>
      <c r="Y83" s="46"/>
      <c r="Z83" s="46"/>
    </row>
    <row r="84" spans="1:26">
      <c r="B84" s="116" t="s">
        <v>3</v>
      </c>
      <c r="C84" s="117"/>
      <c r="D84" s="117"/>
      <c r="E84" s="118"/>
      <c r="F84" s="61"/>
      <c r="G84" s="116" t="s">
        <v>124</v>
      </c>
      <c r="H84" s="117"/>
      <c r="I84" s="117"/>
      <c r="J84" s="118"/>
      <c r="K84" s="61"/>
      <c r="L84" s="116" t="s">
        <v>125</v>
      </c>
      <c r="M84" s="117"/>
      <c r="N84" s="117"/>
      <c r="O84" s="118"/>
      <c r="P84" s="61"/>
      <c r="Q84" s="61"/>
      <c r="R84" s="61"/>
      <c r="S84" s="51"/>
      <c r="T84" s="51"/>
      <c r="U84" s="51"/>
      <c r="V84" s="51"/>
      <c r="W84" s="51"/>
      <c r="X84" s="51"/>
    </row>
    <row r="85" spans="1:26">
      <c r="A85" s="3"/>
      <c r="B85" s="72" t="s">
        <v>44</v>
      </c>
      <c r="C85" s="73" t="s">
        <v>10</v>
      </c>
      <c r="D85" s="73" t="s">
        <v>45</v>
      </c>
      <c r="E85" s="78" t="s">
        <v>46</v>
      </c>
      <c r="F85" s="51"/>
      <c r="G85" s="72" t="s">
        <v>44</v>
      </c>
      <c r="H85" s="73" t="s">
        <v>10</v>
      </c>
      <c r="I85" s="73" t="s">
        <v>45</v>
      </c>
      <c r="J85" s="78" t="s">
        <v>46</v>
      </c>
      <c r="K85" s="51"/>
      <c r="L85" s="72" t="s">
        <v>44</v>
      </c>
      <c r="M85" s="73" t="s">
        <v>10</v>
      </c>
      <c r="N85" s="73" t="s">
        <v>45</v>
      </c>
      <c r="O85" s="78" t="s">
        <v>46</v>
      </c>
      <c r="P85" s="51"/>
      <c r="Q85" s="51"/>
      <c r="R85" s="51"/>
      <c r="S85" s="51"/>
      <c r="T85" s="51"/>
      <c r="U85" s="51"/>
      <c r="V85" s="51"/>
      <c r="W85" s="51"/>
      <c r="X85" s="51"/>
    </row>
    <row r="86" spans="1:26">
      <c r="A86" s="106" t="s">
        <v>48</v>
      </c>
      <c r="B86" s="54">
        <v>-0.02</v>
      </c>
      <c r="C86" s="55">
        <v>-0.25</v>
      </c>
      <c r="D86" s="55">
        <v>-7.1499999999999994E-2</v>
      </c>
      <c r="E86" s="56">
        <v>-0.05</v>
      </c>
      <c r="F86" s="51"/>
      <c r="G86" s="54">
        <f>((1+B86)*$B$3)/$C$3-1</f>
        <v>-0.22746225072662363</v>
      </c>
      <c r="H86" s="55">
        <f t="shared" ref="H86:J86" si="64">((1+C86)*$B$3)/$C$3-1</f>
        <v>-0.40877213065813034</v>
      </c>
      <c r="I86" s="55">
        <f t="shared" si="64"/>
        <v>-0.26805989775476524</v>
      </c>
      <c r="J86" s="56">
        <f t="shared" si="64"/>
        <v>-0.25111136550029833</v>
      </c>
      <c r="K86" s="51"/>
      <c r="L86" s="82">
        <f>IF('Reference year for targets'!$A$10=1,B86,G86)</f>
        <v>-0.02</v>
      </c>
      <c r="M86" s="84">
        <f>IF('Reference year for targets'!$A$10=1,C86,H86)</f>
        <v>-0.25</v>
      </c>
      <c r="N86" s="84">
        <f>IF('Reference year for targets'!$A$10=1,D86,I86)</f>
        <v>-7.1499999999999994E-2</v>
      </c>
      <c r="O86" s="85">
        <f>IF('Reference year for targets'!$A$10=1,E86,J86)</f>
        <v>-0.05</v>
      </c>
      <c r="P86" s="18"/>
      <c r="Q86" s="18"/>
      <c r="R86" s="18"/>
      <c r="S86" s="18"/>
      <c r="T86" s="18"/>
      <c r="U86" s="18"/>
      <c r="V86" s="18"/>
      <c r="W86" s="18"/>
      <c r="X86" s="18"/>
    </row>
    <row r="87" spans="1:26">
      <c r="A87" s="107" t="s">
        <v>47</v>
      </c>
      <c r="B87" s="54">
        <v>-0.05</v>
      </c>
      <c r="C87" s="55">
        <v>-0.48</v>
      </c>
      <c r="D87" s="55">
        <v>-0.22900000000000001</v>
      </c>
      <c r="E87" s="56">
        <v>-0.21</v>
      </c>
      <c r="F87" s="51"/>
      <c r="G87" s="54">
        <f>((1+B87)*$B$3)/$C$3-1</f>
        <v>-0.25111136550029833</v>
      </c>
      <c r="H87" s="55">
        <f t="shared" ref="H87" si="65">((1+C87)*$B$3)/$C$3-1</f>
        <v>-0.59008201058963694</v>
      </c>
      <c r="I87" s="55">
        <f t="shared" ref="I87" si="66">((1+D87)*$B$3)/$C$3-1</f>
        <v>-0.39221775031655792</v>
      </c>
      <c r="J87" s="56">
        <f t="shared" ref="J87" si="67">((1+E87)*$B$3)/$C$3-1</f>
        <v>-0.37723997762656392</v>
      </c>
      <c r="K87" s="51"/>
      <c r="L87" s="82">
        <f>IF('Reference year for targets'!$A$10=1,B87,G87)</f>
        <v>-0.05</v>
      </c>
      <c r="M87" s="84">
        <f>IF('Reference year for targets'!$A$10=1,C87,H87)</f>
        <v>-0.48</v>
      </c>
      <c r="N87" s="84">
        <f>IF('Reference year for targets'!$A$10=1,D87,I87)</f>
        <v>-0.22900000000000001</v>
      </c>
      <c r="O87" s="85">
        <f>IF('Reference year for targets'!$A$10=1,E87,J87)</f>
        <v>-0.21</v>
      </c>
      <c r="P87" s="18"/>
      <c r="Q87" s="18"/>
      <c r="R87" s="18"/>
      <c r="S87" s="18"/>
      <c r="T87" s="18"/>
      <c r="U87" s="18"/>
      <c r="V87" s="18"/>
      <c r="W87" s="18"/>
      <c r="X87" s="18"/>
    </row>
    <row r="88" spans="1:26" s="46" customFormat="1">
      <c r="A88" s="107" t="s">
        <v>150</v>
      </c>
      <c r="B88" s="40">
        <f>IF(B86&lt;0,B86,IF(B87&gt;0,B87,0))</f>
        <v>-0.02</v>
      </c>
      <c r="C88" s="45">
        <f t="shared" ref="C88:E88" si="68">IF(C86&lt;0,C86,IF(C87&gt;0,C87,0))</f>
        <v>-0.25</v>
      </c>
      <c r="D88" s="45">
        <f t="shared" si="68"/>
        <v>-7.1499999999999994E-2</v>
      </c>
      <c r="E88" s="42">
        <f t="shared" si="68"/>
        <v>-0.05</v>
      </c>
      <c r="F88" s="51"/>
      <c r="G88" s="40">
        <f>IF(G86&lt;0,G86,IF(G87&gt;0,G87,0))</f>
        <v>-0.22746225072662363</v>
      </c>
      <c r="H88" s="45">
        <f t="shared" ref="H88:J88" si="69">IF(H86&lt;0,H86,IF(H87&gt;0,H87,0))</f>
        <v>-0.40877213065813034</v>
      </c>
      <c r="I88" s="45">
        <f t="shared" si="69"/>
        <v>-0.26805989775476524</v>
      </c>
      <c r="J88" s="42">
        <f t="shared" si="69"/>
        <v>-0.25111136550029833</v>
      </c>
      <c r="K88" s="18"/>
      <c r="L88" s="82">
        <f>IF('Reference year for targets'!$A$10=1,B88,G88)</f>
        <v>-0.02</v>
      </c>
      <c r="M88" s="84">
        <f>IF('Reference year for targets'!$A$10=1,C88,H88)</f>
        <v>-0.25</v>
      </c>
      <c r="N88" s="84">
        <f>IF('Reference year for targets'!$A$10=1,D88,I88)</f>
        <v>-7.1499999999999994E-2</v>
      </c>
      <c r="O88" s="85">
        <f>IF('Reference year for targets'!$A$10=1,E88,J88)</f>
        <v>-0.05</v>
      </c>
      <c r="P88" s="18"/>
      <c r="Q88" s="18"/>
      <c r="R88" s="18"/>
      <c r="S88" s="18"/>
      <c r="T88" s="18"/>
      <c r="U88" s="18"/>
      <c r="V88" s="18"/>
      <c r="W88" s="18"/>
      <c r="X88" s="18"/>
    </row>
    <row r="89" spans="1:26" s="46" customFormat="1">
      <c r="A89" s="107" t="s">
        <v>151</v>
      </c>
      <c r="B89" s="40">
        <f>IF(B86&gt;0,B86-MAX(B87,0),0)</f>
        <v>0</v>
      </c>
      <c r="C89" s="45">
        <f t="shared" ref="C89:E89" si="70">IF(C86&gt;0,C86-MAX(C87,0),0)</f>
        <v>0</v>
      </c>
      <c r="D89" s="45">
        <f t="shared" si="70"/>
        <v>0</v>
      </c>
      <c r="E89" s="42">
        <f t="shared" si="70"/>
        <v>0</v>
      </c>
      <c r="F89" s="51"/>
      <c r="G89" s="40">
        <f>IF(G86&gt;0,G86-MAX(G87,0),0)</f>
        <v>0</v>
      </c>
      <c r="H89" s="45">
        <f t="shared" ref="H89:J89" si="71">IF(H86&gt;0,H86-MAX(H87,0),0)</f>
        <v>0</v>
      </c>
      <c r="I89" s="45">
        <f t="shared" si="71"/>
        <v>0</v>
      </c>
      <c r="J89" s="42">
        <f t="shared" si="71"/>
        <v>0</v>
      </c>
      <c r="K89" s="18"/>
      <c r="L89" s="82">
        <f>IF('Reference year for targets'!$A$10=1,B89,G89)</f>
        <v>0</v>
      </c>
      <c r="M89" s="84">
        <f>IF('Reference year for targets'!$A$10=1,C89,H89)</f>
        <v>0</v>
      </c>
      <c r="N89" s="84">
        <f>IF('Reference year for targets'!$A$10=1,D89,I89)</f>
        <v>0</v>
      </c>
      <c r="O89" s="85">
        <f>IF('Reference year for targets'!$A$10=1,E89,J89)</f>
        <v>0</v>
      </c>
      <c r="P89" s="18"/>
      <c r="Q89" s="18"/>
      <c r="R89" s="18"/>
      <c r="S89" s="18"/>
      <c r="T89" s="18"/>
      <c r="U89" s="18"/>
      <c r="V89" s="18"/>
      <c r="W89" s="18"/>
      <c r="X89" s="18"/>
    </row>
    <row r="90" spans="1:26" s="46" customFormat="1">
      <c r="A90" s="107" t="s">
        <v>152</v>
      </c>
      <c r="B90" s="40">
        <f>IF(B87&lt;0,B87-MIN(B86,0),0)</f>
        <v>-3.0000000000000002E-2</v>
      </c>
      <c r="C90" s="45">
        <f t="shared" ref="C90:E90" si="72">IF(C87&lt;0,C87-MIN(C86,0),0)</f>
        <v>-0.22999999999999998</v>
      </c>
      <c r="D90" s="45">
        <f t="shared" si="72"/>
        <v>-0.15750000000000003</v>
      </c>
      <c r="E90" s="42">
        <f t="shared" si="72"/>
        <v>-0.15999999999999998</v>
      </c>
      <c r="F90" s="51"/>
      <c r="G90" s="40">
        <f>IF(G87&lt;0,G87-MIN(G86,0),0)</f>
        <v>-2.3649114773674706E-2</v>
      </c>
      <c r="H90" s="45">
        <f t="shared" ref="H90:J90" si="73">IF(H87&lt;0,H87-MIN(H86,0),0)</f>
        <v>-0.1813098799315066</v>
      </c>
      <c r="I90" s="45">
        <f t="shared" si="73"/>
        <v>-0.12415785256179268</v>
      </c>
      <c r="J90" s="42">
        <f t="shared" si="73"/>
        <v>-0.12612861212626558</v>
      </c>
      <c r="K90" s="18"/>
      <c r="L90" s="82">
        <f>IF('Reference year for targets'!$A$10=1,B90,G90)</f>
        <v>-3.0000000000000002E-2</v>
      </c>
      <c r="M90" s="84">
        <f>IF('Reference year for targets'!$A$10=1,C90,H90)</f>
        <v>-0.22999999999999998</v>
      </c>
      <c r="N90" s="84">
        <f>IF('Reference year for targets'!$A$10=1,D90,I90)</f>
        <v>-0.15750000000000003</v>
      </c>
      <c r="O90" s="85">
        <f>IF('Reference year for targets'!$A$10=1,E90,J90)</f>
        <v>-0.15999999999999998</v>
      </c>
      <c r="P90" s="18"/>
      <c r="Q90" s="18"/>
      <c r="R90" s="18"/>
      <c r="S90" s="18"/>
      <c r="T90" s="18"/>
      <c r="U90" s="18"/>
      <c r="V90" s="18"/>
      <c r="W90" s="18"/>
      <c r="X90" s="18"/>
    </row>
    <row r="91" spans="1:26">
      <c r="A91" s="107" t="s">
        <v>50</v>
      </c>
      <c r="B91" s="54">
        <v>-0.1</v>
      </c>
      <c r="C91" s="55"/>
      <c r="D91" s="55">
        <v>-0.22</v>
      </c>
      <c r="E91" s="56"/>
      <c r="F91" s="51"/>
      <c r="G91" s="54">
        <f>((1+B91)*$B$3)/$C$3-1</f>
        <v>-0.29052655678975636</v>
      </c>
      <c r="H91" s="51"/>
      <c r="I91" s="55">
        <f t="shared" ref="I91" si="74">((1+D91)*$B$3)/$C$3-1</f>
        <v>-0.38512301588445552</v>
      </c>
      <c r="J91" s="79"/>
      <c r="K91" s="18"/>
      <c r="L91" s="82">
        <f>IF('Reference year for targets'!$A$10=1,B91,G91)</f>
        <v>-0.1</v>
      </c>
      <c r="M91" s="84"/>
      <c r="N91" s="84">
        <f>IF('Reference year for targets'!$A$10=1,D91,I91)</f>
        <v>-0.22</v>
      </c>
      <c r="O91" s="85"/>
      <c r="P91" s="18"/>
      <c r="Q91" s="18"/>
      <c r="R91" s="18"/>
      <c r="S91" s="18"/>
      <c r="T91" s="18"/>
      <c r="U91" s="18"/>
      <c r="V91" s="18"/>
      <c r="W91" s="18"/>
      <c r="X91" s="18"/>
    </row>
    <row r="92" spans="1:26">
      <c r="A92" s="107" t="s">
        <v>51</v>
      </c>
      <c r="B92" s="54">
        <v>-0.17599999999999999</v>
      </c>
      <c r="C92" s="55"/>
      <c r="D92" s="55"/>
      <c r="E92" s="56"/>
      <c r="F92" s="51"/>
      <c r="G92" s="54">
        <f t="shared" ref="G92:G93" si="75">((1+B92)*$B$3)/$C$3-1</f>
        <v>-0.35043764754973239</v>
      </c>
      <c r="H92" s="51"/>
      <c r="I92" s="51"/>
      <c r="J92" s="79"/>
      <c r="K92" s="18"/>
      <c r="L92" s="82">
        <f>IF('Reference year for targets'!$A$10=1,B92,G92)</f>
        <v>-0.17599999999999999</v>
      </c>
      <c r="M92" s="84"/>
      <c r="N92" s="84"/>
      <c r="O92" s="85"/>
      <c r="P92" s="18"/>
      <c r="Q92" s="18"/>
      <c r="R92" s="18"/>
      <c r="S92" s="18"/>
      <c r="T92" s="18"/>
      <c r="U92" s="18"/>
      <c r="V92" s="18"/>
      <c r="W92" s="18"/>
      <c r="X92" s="18"/>
    </row>
    <row r="93" spans="1:26">
      <c r="A93" s="107" t="s">
        <v>52</v>
      </c>
      <c r="B93" s="54">
        <v>-0.13700000000000001</v>
      </c>
      <c r="C93" s="80"/>
      <c r="D93" s="80"/>
      <c r="E93" s="81"/>
      <c r="F93" s="51"/>
      <c r="G93" s="54">
        <f t="shared" si="75"/>
        <v>-0.31969379834395528</v>
      </c>
      <c r="H93" s="51"/>
      <c r="I93" s="51"/>
      <c r="J93" s="79"/>
      <c r="K93" s="18"/>
      <c r="L93" s="82">
        <f>IF('Reference year for targets'!$A$10=1,B93,G93)</f>
        <v>-0.13700000000000001</v>
      </c>
      <c r="M93" s="84"/>
      <c r="N93" s="84"/>
      <c r="O93" s="85"/>
      <c r="P93" s="18"/>
      <c r="Q93" s="18"/>
      <c r="R93" s="18"/>
      <c r="S93" s="18"/>
      <c r="T93" s="18"/>
      <c r="U93" s="18"/>
      <c r="V93" s="18"/>
      <c r="W93" s="18"/>
      <c r="X93" s="18"/>
    </row>
    <row r="94" spans="1:26">
      <c r="A94" s="108" t="s">
        <v>53</v>
      </c>
      <c r="B94" s="69">
        <v>-0.05</v>
      </c>
      <c r="C94" s="70">
        <v>-0.05</v>
      </c>
      <c r="D94" s="70">
        <v>-0.05</v>
      </c>
      <c r="E94" s="71">
        <v>-0.05</v>
      </c>
      <c r="F94" s="51"/>
      <c r="G94" s="69">
        <f>((1+B94)*$B$3)/$C$3-1</f>
        <v>-0.25111136550029833</v>
      </c>
      <c r="H94" s="70">
        <f t="shared" ref="H94:J94" si="76">((1+C94)*$B$3)/$C$3-1</f>
        <v>-0.25111136550029833</v>
      </c>
      <c r="I94" s="70">
        <f t="shared" si="76"/>
        <v>-0.25111136550029833</v>
      </c>
      <c r="J94" s="71">
        <f t="shared" si="76"/>
        <v>-0.25111136550029833</v>
      </c>
      <c r="K94" s="18"/>
      <c r="L94" s="83">
        <f>IF('Reference year for targets'!$A$10=1,B94,G94)</f>
        <v>-0.05</v>
      </c>
      <c r="M94" s="86">
        <f>IF('Reference year for targets'!$A$10=1,C94,H94)</f>
        <v>-0.05</v>
      </c>
      <c r="N94" s="86">
        <f>IF('Reference year for targets'!$A$10=1,D94,I94)</f>
        <v>-0.05</v>
      </c>
      <c r="O94" s="87">
        <f>IF('Reference year for targets'!$A$10=1,E94,J94)</f>
        <v>-0.05</v>
      </c>
      <c r="P94" s="18"/>
      <c r="Q94" s="18"/>
      <c r="R94" s="18"/>
      <c r="S94" s="18"/>
      <c r="T94" s="18"/>
      <c r="U94" s="18"/>
      <c r="V94" s="18"/>
      <c r="W94" s="18"/>
      <c r="X94" s="18"/>
    </row>
  </sheetData>
  <mergeCells count="25">
    <mergeCell ref="B12:H12"/>
    <mergeCell ref="A1:C1"/>
    <mergeCell ref="J12:P12"/>
    <mergeCell ref="R12:X12"/>
    <mergeCell ref="B11:X11"/>
    <mergeCell ref="B25:X25"/>
    <mergeCell ref="B45:X45"/>
    <mergeCell ref="B62:H62"/>
    <mergeCell ref="B61:X61"/>
    <mergeCell ref="J62:P62"/>
    <mergeCell ref="R62:X62"/>
    <mergeCell ref="B26:H26"/>
    <mergeCell ref="J26:P26"/>
    <mergeCell ref="R26:X26"/>
    <mergeCell ref="B46:H46"/>
    <mergeCell ref="J46:P46"/>
    <mergeCell ref="R46:X46"/>
    <mergeCell ref="B73:X73"/>
    <mergeCell ref="B74:H74"/>
    <mergeCell ref="J74:P74"/>
    <mergeCell ref="R74:X74"/>
    <mergeCell ref="B84:E84"/>
    <mergeCell ref="L84:O84"/>
    <mergeCell ref="B83:O83"/>
    <mergeCell ref="G84:J8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AR49"/>
  <sheetViews>
    <sheetView showGridLines="0" zoomScale="80" zoomScaleNormal="80" workbookViewId="0">
      <selection activeCell="D42" sqref="D42"/>
    </sheetView>
  </sheetViews>
  <sheetFormatPr defaultRowHeight="15"/>
  <cols>
    <col min="1" max="1" width="52.7109375" customWidth="1"/>
    <col min="2" max="10" width="11.85546875" bestFit="1" customWidth="1"/>
    <col min="11" max="11" width="9.5703125" customWidth="1"/>
    <col min="12" max="31" width="11.85546875" bestFit="1" customWidth="1"/>
    <col min="32" max="37" width="12.5703125" bestFit="1" customWidth="1"/>
    <col min="39" max="39" width="25" customWidth="1"/>
    <col min="40" max="40" width="25.85546875" customWidth="1"/>
    <col min="41" max="41" width="28.85546875" customWidth="1"/>
  </cols>
  <sheetData>
    <row r="1" spans="1:44" ht="23.25">
      <c r="A1" s="1" t="s">
        <v>132</v>
      </c>
    </row>
    <row r="2" spans="1:44">
      <c r="A2" s="2"/>
    </row>
    <row r="3" spans="1:44">
      <c r="A3" s="3" t="s">
        <v>6</v>
      </c>
    </row>
    <row r="5" spans="1:44" s="2" customFormat="1">
      <c r="A5" s="3" t="s">
        <v>4</v>
      </c>
      <c r="B5" s="15"/>
      <c r="C5" s="16" t="str">
        <f>IF('Reference year for targets'!A10=1,"Per cent change on 1990 levels","Per cent change on 2005 levels")</f>
        <v>Per cent change on 1990 levels</v>
      </c>
      <c r="AM5" s="4"/>
      <c r="AN5" s="4"/>
      <c r="AO5" s="4"/>
      <c r="AP5" s="4"/>
      <c r="AQ5" s="4"/>
      <c r="AR5" s="4"/>
    </row>
    <row r="6" spans="1:44" s="2" customFormat="1" ht="14.25">
      <c r="B6" s="12"/>
      <c r="C6" s="13"/>
      <c r="D6" s="12"/>
      <c r="E6" s="12"/>
      <c r="F6" s="12"/>
      <c r="G6" s="12"/>
      <c r="H6" s="12"/>
      <c r="I6" s="12"/>
      <c r="J6" s="12"/>
      <c r="K6" s="12"/>
      <c r="L6" s="12"/>
      <c r="M6" s="12"/>
      <c r="N6" s="12"/>
      <c r="O6" s="12"/>
      <c r="P6" s="12"/>
      <c r="Q6" s="12"/>
      <c r="R6" s="6"/>
      <c r="S6" s="6"/>
      <c r="T6" s="6"/>
      <c r="U6" s="6"/>
      <c r="V6" s="6"/>
      <c r="W6" s="6"/>
      <c r="X6" s="6"/>
      <c r="Y6" s="6"/>
      <c r="Z6" s="6"/>
      <c r="AA6" s="6"/>
      <c r="AB6" s="6"/>
      <c r="AC6" s="6"/>
      <c r="AD6" s="6"/>
      <c r="AE6" s="6"/>
      <c r="AF6" s="6"/>
      <c r="AG6" s="6"/>
      <c r="AH6" s="6"/>
      <c r="AI6" s="6"/>
      <c r="AJ6" s="6"/>
      <c r="AK6" s="6"/>
      <c r="AL6" s="6"/>
      <c r="AM6" s="6"/>
      <c r="AN6" s="6"/>
    </row>
    <row r="7" spans="1:44" s="2" customFormat="1" ht="14.25">
      <c r="A7" s="2" t="str">
        <f>Data!A15</f>
        <v>Equal cost - high estimate</v>
      </c>
      <c r="B7" s="12"/>
      <c r="C7" s="14">
        <f>Data!R15</f>
        <v>0.11</v>
      </c>
      <c r="D7" s="12"/>
      <c r="E7" s="12"/>
      <c r="F7" s="12"/>
      <c r="G7" s="12"/>
      <c r="H7" s="12"/>
      <c r="I7" s="12"/>
      <c r="J7" s="12"/>
      <c r="K7" s="12"/>
      <c r="L7" s="12"/>
      <c r="M7" s="12"/>
      <c r="N7" s="12"/>
      <c r="O7" s="12"/>
      <c r="P7" s="12"/>
      <c r="Q7" s="12"/>
      <c r="R7" s="6"/>
      <c r="S7" s="6"/>
      <c r="T7" s="6"/>
      <c r="U7" s="6"/>
      <c r="V7" s="6"/>
      <c r="W7" s="6"/>
      <c r="X7" s="6"/>
      <c r="Y7" s="6"/>
      <c r="Z7" s="6"/>
      <c r="AA7" s="6"/>
      <c r="AB7" s="6"/>
      <c r="AC7" s="6"/>
      <c r="AD7" s="6"/>
      <c r="AE7" s="6"/>
      <c r="AF7" s="6"/>
      <c r="AG7" s="6"/>
      <c r="AH7" s="6"/>
      <c r="AI7" s="6"/>
      <c r="AJ7" s="6"/>
      <c r="AK7" s="6"/>
      <c r="AL7" s="6"/>
      <c r="AM7" s="6"/>
      <c r="AN7" s="6"/>
    </row>
    <row r="8" spans="1:44" s="2" customFormat="1" ht="14.25">
      <c r="A8" s="2" t="str">
        <f>Data!A16</f>
        <v>Equal cost - low estimate</v>
      </c>
      <c r="B8" s="12"/>
      <c r="C8" s="14">
        <f>Data!R16</f>
        <v>7.0000000000000007E-2</v>
      </c>
      <c r="D8" s="12"/>
      <c r="E8" s="12"/>
      <c r="F8" s="12"/>
      <c r="G8" s="12"/>
      <c r="H8" s="12"/>
      <c r="I8" s="12"/>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50" t="str">
        <f>Data!A17</f>
        <v>Equal cost - chart blank</v>
      </c>
      <c r="B9" s="48"/>
      <c r="C9" s="57">
        <f>Data!R17</f>
        <v>7.0000000000000007E-2</v>
      </c>
      <c r="D9" s="12"/>
      <c r="E9" s="12"/>
      <c r="F9" s="12"/>
      <c r="G9" s="12"/>
      <c r="H9" s="12"/>
      <c r="I9" s="12"/>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7"/>
      <c r="AN9" s="6"/>
      <c r="AO9" s="8"/>
    </row>
    <row r="10" spans="1:44" s="2" customFormat="1" ht="14.25">
      <c r="A10" s="50" t="str">
        <f>Data!A18</f>
        <v>Equal cost - chart positive value</v>
      </c>
      <c r="B10" s="48"/>
      <c r="C10" s="57">
        <f>Data!R18</f>
        <v>3.9999999999999994E-2</v>
      </c>
      <c r="D10" s="12"/>
      <c r="E10" s="12"/>
      <c r="F10" s="12"/>
      <c r="G10" s="12"/>
      <c r="H10" s="12"/>
      <c r="I10" s="12"/>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row>
    <row r="11" spans="1:44" s="2" customFormat="1">
      <c r="A11" s="50" t="str">
        <f>Data!A19</f>
        <v>Equal cost - chart negative value</v>
      </c>
      <c r="B11" s="48"/>
      <c r="C11" s="57">
        <f>Data!R19</f>
        <v>0</v>
      </c>
      <c r="D11" s="12"/>
      <c r="E11" s="12"/>
      <c r="F11" s="12"/>
      <c r="G11" s="12"/>
      <c r="H11" s="12"/>
      <c r="I11" s="12"/>
      <c r="J11" s="6"/>
      <c r="K11" s="6"/>
      <c r="L11" s="37"/>
      <c r="M11" s="37"/>
      <c r="N11" s="37"/>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6" customFormat="1">
      <c r="A12" s="2" t="str">
        <f>Data!A20</f>
        <v>Equal emissions per-person in 2050</v>
      </c>
      <c r="B12" s="12"/>
      <c r="C12" s="14">
        <f>Data!R20</f>
        <v>-0.13100000000000001</v>
      </c>
      <c r="D12" s="12"/>
      <c r="E12" s="12"/>
      <c r="F12" s="12"/>
      <c r="G12" s="12"/>
      <c r="H12" s="12"/>
      <c r="I12" s="12"/>
      <c r="L12" s="37"/>
      <c r="M12" s="37"/>
      <c r="N12" s="37"/>
      <c r="O12" s="12"/>
      <c r="P12" s="12"/>
      <c r="Q12" s="12"/>
    </row>
    <row r="13" spans="1:44" s="10" customFormat="1">
      <c r="A13" s="2" t="str">
        <f>Data!A21</f>
        <v>Historical responsibility</v>
      </c>
      <c r="B13" s="6"/>
      <c r="C13" s="14">
        <f>Data!R21</f>
        <v>-3.0000000000000001E-3</v>
      </c>
      <c r="D13" s="6"/>
      <c r="E13" s="6"/>
      <c r="F13" s="6"/>
      <c r="G13" s="6"/>
      <c r="H13" s="6"/>
      <c r="I13" s="6"/>
      <c r="J13" s="6"/>
      <c r="K13" s="6"/>
      <c r="L13" s="37"/>
      <c r="M13" s="37"/>
      <c r="N13" s="37"/>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4" s="10" customFormat="1">
      <c r="A14" s="2" t="str">
        <f>Data!A22</f>
        <v>Equal reduction from business as usual</v>
      </c>
      <c r="B14" s="6"/>
      <c r="C14" s="14">
        <f>Data!R22</f>
        <v>-6.7000000000000004E-2</v>
      </c>
      <c r="D14" s="6"/>
      <c r="E14" s="6"/>
      <c r="F14" s="6"/>
      <c r="G14" s="6"/>
      <c r="H14" s="6"/>
      <c r="I14" s="6"/>
      <c r="J14" s="6"/>
      <c r="K14" s="6"/>
      <c r="L14" s="37"/>
      <c r="M14" s="37"/>
      <c r="N14" s="37"/>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4" t="s">
        <v>134</v>
      </c>
      <c r="B15" s="43">
        <f>C15</f>
        <v>-0.11201750251657094</v>
      </c>
      <c r="C15" s="14">
        <f>Data!R23</f>
        <v>-0.11201750251657094</v>
      </c>
      <c r="D15" s="43">
        <f>C15</f>
        <v>-0.11201750251657094</v>
      </c>
      <c r="E15" s="6"/>
      <c r="F15" s="6"/>
      <c r="G15" s="6"/>
      <c r="H15" s="6"/>
      <c r="I15" s="6"/>
      <c r="J15" s="6"/>
      <c r="K15" s="6"/>
      <c r="L15" s="37"/>
      <c r="M15" s="37"/>
      <c r="N15" s="37"/>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D16" s="6"/>
      <c r="E16" s="6"/>
      <c r="F16" s="6"/>
      <c r="G16" s="6"/>
      <c r="H16" s="6"/>
      <c r="I16" s="6"/>
      <c r="J16" s="6"/>
      <c r="K16" s="6"/>
      <c r="L16" s="37"/>
      <c r="M16" s="37"/>
      <c r="N16" s="37"/>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14"/>
      <c r="D17" s="6"/>
      <c r="E17" s="6"/>
      <c r="F17" s="6"/>
      <c r="G17" s="6"/>
      <c r="H17" s="6"/>
      <c r="I17" s="6"/>
      <c r="J17" s="6"/>
      <c r="K17" s="6"/>
      <c r="L17" s="37"/>
      <c r="M17" s="37"/>
      <c r="N17" s="37"/>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2"/>
      <c r="B18" s="6"/>
      <c r="C18" s="8"/>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6"/>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6"/>
      <c r="D23" s="6"/>
      <c r="E23" s="6"/>
      <c r="F23" s="6"/>
      <c r="G23" s="6"/>
      <c r="H23" s="6"/>
      <c r="I23" s="6"/>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c r="A24" s="4"/>
      <c r="B24" s="6"/>
      <c r="C24" s="6"/>
      <c r="D24" s="6"/>
      <c r="E24" s="6"/>
      <c r="F24" s="6"/>
      <c r="G24" s="6"/>
      <c r="H24" s="6"/>
      <c r="I24" s="6"/>
      <c r="J24" s="6"/>
      <c r="K24" s="6"/>
      <c r="L24" s="6"/>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6"/>
      <c r="C27" s="6"/>
      <c r="D27" s="6"/>
      <c r="E27" s="6"/>
      <c r="F27" s="6"/>
      <c r="G27" s="6"/>
      <c r="H27" s="6"/>
      <c r="I27" s="6"/>
      <c r="J27" s="6"/>
      <c r="K27" s="6"/>
      <c r="L27" s="6"/>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c r="A28" s="2"/>
      <c r="B28" s="6"/>
      <c r="C28" s="6"/>
      <c r="D28" s="6"/>
      <c r="E28" s="6"/>
      <c r="F28" s="6"/>
      <c r="G28" s="6"/>
      <c r="H28" s="6"/>
      <c r="I28" s="6"/>
      <c r="J28" s="6"/>
      <c r="K28" s="6"/>
      <c r="L28" s="6"/>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t="s">
        <v>74</v>
      </c>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row r="48" spans="1:12">
      <c r="A48" s="2"/>
      <c r="B48" s="2"/>
      <c r="C48" s="2"/>
      <c r="D48" s="2"/>
      <c r="E48" s="2"/>
      <c r="F48" s="2"/>
      <c r="G48" s="2"/>
      <c r="H48" s="2"/>
      <c r="I48" s="2"/>
      <c r="J48" s="2"/>
      <c r="K48" s="2"/>
      <c r="L48" s="2"/>
    </row>
    <row r="49" spans="1:12">
      <c r="A49" s="2"/>
      <c r="B49" s="2"/>
      <c r="C49" s="2"/>
      <c r="D49" s="2"/>
      <c r="E49" s="2"/>
      <c r="F49" s="2"/>
      <c r="G49" s="2"/>
      <c r="H49" s="2"/>
      <c r="I49" s="2"/>
      <c r="J49" s="2"/>
      <c r="K49" s="2"/>
      <c r="L49" s="2"/>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AR49"/>
  <sheetViews>
    <sheetView showGridLines="0" zoomScale="80" zoomScaleNormal="80" workbookViewId="0">
      <selection activeCell="B52" sqref="B52"/>
    </sheetView>
  </sheetViews>
  <sheetFormatPr defaultColWidth="8.85546875" defaultRowHeight="15"/>
  <cols>
    <col min="1" max="1" width="52.7109375" style="46" customWidth="1"/>
    <col min="2" max="10" width="11.85546875" style="46" bestFit="1" customWidth="1"/>
    <col min="11" max="11" width="9.5703125" style="46" customWidth="1"/>
    <col min="12" max="31" width="11.85546875" style="46" bestFit="1" customWidth="1"/>
    <col min="32" max="37" width="12.5703125" style="46" bestFit="1" customWidth="1"/>
    <col min="38" max="38" width="8.85546875" style="46"/>
    <col min="39" max="39" width="25" style="46" customWidth="1"/>
    <col min="40" max="40" width="25.85546875" style="46" customWidth="1"/>
    <col min="41" max="41" width="28.85546875" style="46" customWidth="1"/>
    <col min="42" max="16384" width="8.85546875" style="46"/>
  </cols>
  <sheetData>
    <row r="1" spans="1:44" ht="23.25">
      <c r="A1" s="1" t="s">
        <v>132</v>
      </c>
    </row>
    <row r="2" spans="1:44">
      <c r="A2" s="2"/>
    </row>
    <row r="3" spans="1:44">
      <c r="A3" s="3" t="s">
        <v>9</v>
      </c>
    </row>
    <row r="5" spans="1:44" s="2" customFormat="1">
      <c r="A5" s="3" t="s">
        <v>4</v>
      </c>
      <c r="B5" s="15"/>
      <c r="C5" s="16" t="str">
        <f>IF('Reference year for targets'!A10=1,"Per cent change on 1990 levels","Per cent change on 2005 levels")</f>
        <v>Per cent change on 1990 levels</v>
      </c>
      <c r="AM5" s="4"/>
      <c r="AN5" s="4"/>
      <c r="AO5" s="4"/>
      <c r="AP5" s="4"/>
      <c r="AQ5" s="4"/>
      <c r="AR5" s="4"/>
    </row>
    <row r="6" spans="1:44" s="2" customFormat="1" ht="14.25">
      <c r="B6" s="12"/>
      <c r="C6" s="13"/>
      <c r="D6" s="12"/>
      <c r="E6" s="12"/>
      <c r="F6" s="12"/>
      <c r="G6" s="12"/>
      <c r="H6" s="12"/>
      <c r="I6" s="12"/>
      <c r="J6" s="12"/>
      <c r="K6" s="12"/>
      <c r="L6" s="12"/>
      <c r="M6" s="12"/>
      <c r="N6" s="12"/>
      <c r="O6" s="12"/>
      <c r="P6" s="12"/>
      <c r="Q6" s="12"/>
      <c r="R6" s="6"/>
      <c r="S6" s="6"/>
      <c r="T6" s="6"/>
      <c r="U6" s="6"/>
      <c r="V6" s="6"/>
      <c r="W6" s="6"/>
      <c r="X6" s="6"/>
      <c r="Y6" s="6"/>
      <c r="Z6" s="6"/>
      <c r="AA6" s="6"/>
      <c r="AB6" s="6"/>
      <c r="AC6" s="6"/>
      <c r="AD6" s="6"/>
      <c r="AE6" s="6"/>
      <c r="AF6" s="6"/>
      <c r="AG6" s="6"/>
      <c r="AH6" s="6"/>
      <c r="AI6" s="6"/>
      <c r="AJ6" s="6"/>
      <c r="AK6" s="6"/>
      <c r="AL6" s="6"/>
      <c r="AM6" s="6"/>
      <c r="AN6" s="6"/>
    </row>
    <row r="7" spans="1:44" s="2" customFormat="1" ht="14.25">
      <c r="A7" s="2" t="str">
        <f>Data!A15</f>
        <v>Equal cost - high estimate</v>
      </c>
      <c r="B7" s="12"/>
      <c r="C7" s="14">
        <f>Data!S15</f>
        <v>0.06</v>
      </c>
      <c r="D7" s="12"/>
      <c r="E7" s="12"/>
      <c r="F7" s="12"/>
      <c r="G7" s="12"/>
      <c r="H7" s="12"/>
      <c r="I7" s="12"/>
      <c r="J7" s="12"/>
      <c r="K7" s="12"/>
      <c r="L7" s="12"/>
      <c r="M7" s="12"/>
      <c r="N7" s="12"/>
      <c r="O7" s="12"/>
      <c r="P7" s="12"/>
      <c r="Q7" s="12"/>
      <c r="R7" s="6"/>
      <c r="S7" s="6"/>
      <c r="T7" s="6"/>
      <c r="U7" s="6"/>
      <c r="V7" s="6"/>
      <c r="W7" s="6"/>
      <c r="X7" s="6"/>
      <c r="Y7" s="6"/>
      <c r="Z7" s="6"/>
      <c r="AA7" s="6"/>
      <c r="AB7" s="6"/>
      <c r="AC7" s="6"/>
      <c r="AD7" s="6"/>
      <c r="AE7" s="6"/>
      <c r="AF7" s="6"/>
      <c r="AG7" s="6"/>
      <c r="AH7" s="6"/>
      <c r="AI7" s="6"/>
      <c r="AJ7" s="6"/>
      <c r="AK7" s="6"/>
      <c r="AL7" s="6"/>
      <c r="AM7" s="6"/>
      <c r="AN7" s="6"/>
    </row>
    <row r="8" spans="1:44" s="2" customFormat="1" ht="14.25">
      <c r="A8" s="2" t="str">
        <f>Data!A16</f>
        <v>Equal cost - low estimate</v>
      </c>
      <c r="B8" s="12"/>
      <c r="C8" s="14">
        <f>Data!S16</f>
        <v>-8.8999999999999996E-2</v>
      </c>
      <c r="D8" s="12"/>
      <c r="E8" s="12"/>
      <c r="F8" s="12"/>
      <c r="G8" s="12"/>
      <c r="H8" s="12"/>
      <c r="I8" s="12"/>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50" t="str">
        <f>Data!A17</f>
        <v>Equal cost - chart blank</v>
      </c>
      <c r="B9" s="48"/>
      <c r="C9" s="57">
        <f>Data!S17</f>
        <v>0</v>
      </c>
      <c r="D9" s="12"/>
      <c r="E9" s="12"/>
      <c r="F9" s="12"/>
      <c r="G9" s="12"/>
      <c r="H9" s="12"/>
      <c r="I9" s="12"/>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7"/>
      <c r="AN9" s="6"/>
      <c r="AO9" s="8"/>
    </row>
    <row r="10" spans="1:44" s="2" customFormat="1" ht="14.25">
      <c r="A10" s="50" t="str">
        <f>Data!A18</f>
        <v>Equal cost - chart positive value</v>
      </c>
      <c r="B10" s="48"/>
      <c r="C10" s="57">
        <f>Data!S18</f>
        <v>0.06</v>
      </c>
      <c r="D10" s="12"/>
      <c r="E10" s="12"/>
      <c r="F10" s="12"/>
      <c r="G10" s="12"/>
      <c r="H10" s="12"/>
      <c r="I10" s="12"/>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row>
    <row r="11" spans="1:44" s="2" customFormat="1">
      <c r="A11" s="50" t="str">
        <f>Data!A19</f>
        <v>Equal cost - chart negative value</v>
      </c>
      <c r="B11" s="48"/>
      <c r="C11" s="57">
        <f>Data!S19</f>
        <v>-8.8999999999999996E-2</v>
      </c>
      <c r="D11" s="12"/>
      <c r="E11" s="12"/>
      <c r="F11" s="12"/>
      <c r="G11" s="12"/>
      <c r="H11" s="12"/>
      <c r="I11" s="12"/>
      <c r="J11" s="6"/>
      <c r="K11" s="6"/>
      <c r="L11" s="37"/>
      <c r="M11" s="37"/>
      <c r="N11" s="37"/>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6" customFormat="1">
      <c r="A12" s="2" t="str">
        <f>Data!A20</f>
        <v>Equal emissions per-person in 2050</v>
      </c>
      <c r="B12" s="12"/>
      <c r="C12" s="14">
        <f>Data!S20</f>
        <v>-8.5000000000000006E-2</v>
      </c>
      <c r="D12" s="12"/>
      <c r="E12" s="12"/>
      <c r="F12" s="12"/>
      <c r="G12" s="12"/>
      <c r="H12" s="12"/>
      <c r="I12" s="12"/>
      <c r="L12" s="37"/>
      <c r="M12" s="37"/>
      <c r="N12" s="37"/>
      <c r="O12" s="12"/>
      <c r="P12" s="12"/>
      <c r="Q12" s="12"/>
    </row>
    <row r="13" spans="1:44" s="10" customFormat="1">
      <c r="A13" s="2" t="str">
        <f>Data!A21</f>
        <v>Historical responsibility</v>
      </c>
      <c r="B13" s="6"/>
      <c r="C13" s="14">
        <f>Data!S21</f>
        <v>-0.16800000000000001</v>
      </c>
      <c r="D13" s="6"/>
      <c r="E13" s="6"/>
      <c r="F13" s="6"/>
      <c r="G13" s="6"/>
      <c r="H13" s="6"/>
      <c r="I13" s="6"/>
      <c r="J13" s="6"/>
      <c r="K13" s="6"/>
      <c r="L13" s="37"/>
      <c r="M13" s="37"/>
      <c r="N13" s="37"/>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4" s="10" customFormat="1">
      <c r="A14" s="2" t="str">
        <f>Data!A22</f>
        <v>Equal reduction from business as usual</v>
      </c>
      <c r="B14" s="6"/>
      <c r="C14" s="14">
        <f>Data!S22</f>
        <v>-0.21</v>
      </c>
      <c r="D14" s="6"/>
      <c r="E14" s="6"/>
      <c r="F14" s="6"/>
      <c r="G14" s="6"/>
      <c r="H14" s="6"/>
      <c r="I14" s="6"/>
      <c r="J14" s="6"/>
      <c r="K14" s="6"/>
      <c r="L14" s="37"/>
      <c r="M14" s="37"/>
      <c r="N14" s="37"/>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4" t="s">
        <v>134</v>
      </c>
      <c r="B15" s="43">
        <f>C15</f>
        <v>-0.11201750251657094</v>
      </c>
      <c r="C15" s="14">
        <f>Data!S23</f>
        <v>-0.11201750251657094</v>
      </c>
      <c r="D15" s="43">
        <f>C15</f>
        <v>-0.11201750251657094</v>
      </c>
      <c r="E15" s="6"/>
      <c r="F15" s="6"/>
      <c r="G15" s="6"/>
      <c r="H15" s="6"/>
      <c r="I15" s="6"/>
      <c r="J15" s="6"/>
      <c r="K15" s="6"/>
      <c r="L15" s="37"/>
      <c r="M15" s="37"/>
      <c r="N15" s="37"/>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D16" s="6"/>
      <c r="E16" s="6"/>
      <c r="F16" s="6"/>
      <c r="G16" s="6"/>
      <c r="H16" s="6"/>
      <c r="I16" s="6"/>
      <c r="J16" s="6"/>
      <c r="K16" s="6"/>
      <c r="L16" s="37"/>
      <c r="M16" s="37"/>
      <c r="N16" s="37"/>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14"/>
      <c r="D17" s="6"/>
      <c r="E17" s="6"/>
      <c r="F17" s="6"/>
      <c r="G17" s="6"/>
      <c r="H17" s="6"/>
      <c r="I17" s="6"/>
      <c r="J17" s="6"/>
      <c r="K17" s="6"/>
      <c r="L17" s="37"/>
      <c r="M17" s="37"/>
      <c r="N17" s="37"/>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2"/>
      <c r="B18" s="6"/>
      <c r="C18" s="8"/>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6"/>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6"/>
      <c r="D23" s="6"/>
      <c r="E23" s="6"/>
      <c r="F23" s="6"/>
      <c r="G23" s="6"/>
      <c r="H23" s="6"/>
      <c r="I23" s="6"/>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c r="A24" s="4"/>
      <c r="B24" s="6"/>
      <c r="C24" s="6"/>
      <c r="D24" s="6"/>
      <c r="E24" s="6"/>
      <c r="F24" s="6"/>
      <c r="G24" s="6"/>
      <c r="H24" s="6"/>
      <c r="I24" s="6"/>
      <c r="J24" s="6"/>
      <c r="K24" s="6"/>
      <c r="L24" s="6"/>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6"/>
      <c r="C27" s="6"/>
      <c r="D27" s="6"/>
      <c r="E27" s="6"/>
      <c r="F27" s="6"/>
      <c r="G27" s="6"/>
      <c r="H27" s="6"/>
      <c r="I27" s="6"/>
      <c r="J27" s="6"/>
      <c r="K27" s="6"/>
      <c r="L27" s="6"/>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c r="A28" s="2"/>
      <c r="B28" s="6"/>
      <c r="C28" s="6"/>
      <c r="D28" s="6"/>
      <c r="E28" s="6"/>
      <c r="F28" s="6"/>
      <c r="G28" s="6"/>
      <c r="H28" s="6"/>
      <c r="I28" s="6"/>
      <c r="J28" s="6"/>
      <c r="K28" s="6"/>
      <c r="L28" s="6"/>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t="s">
        <v>74</v>
      </c>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row r="48" spans="1:12">
      <c r="A48" s="2"/>
      <c r="B48" s="2"/>
      <c r="C48" s="2"/>
      <c r="D48" s="2"/>
      <c r="E48" s="2"/>
      <c r="F48" s="2"/>
      <c r="G48" s="2"/>
      <c r="H48" s="2"/>
      <c r="I48" s="2"/>
      <c r="J48" s="2"/>
      <c r="K48" s="2"/>
      <c r="L48" s="2"/>
    </row>
    <row r="49" spans="1:12">
      <c r="A49" s="2"/>
      <c r="B49" s="2"/>
      <c r="C49" s="2"/>
      <c r="D49" s="2"/>
      <c r="E49" s="2"/>
      <c r="F49" s="2"/>
      <c r="G49" s="2"/>
      <c r="H49" s="2"/>
      <c r="I49" s="2"/>
      <c r="J49" s="2"/>
      <c r="K49" s="2"/>
      <c r="L49" s="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2D050"/>
  </sheetPr>
  <dimension ref="A1:AR49"/>
  <sheetViews>
    <sheetView showGridLines="0" zoomScale="80" zoomScaleNormal="80" workbookViewId="0"/>
  </sheetViews>
  <sheetFormatPr defaultColWidth="8.85546875" defaultRowHeight="15"/>
  <cols>
    <col min="1" max="1" width="52.7109375" style="46" customWidth="1"/>
    <col min="2" max="10" width="11.85546875" style="46" bestFit="1" customWidth="1"/>
    <col min="11" max="11" width="9.5703125" style="46" customWidth="1"/>
    <col min="12" max="31" width="11.85546875" style="46" bestFit="1" customWidth="1"/>
    <col min="32" max="37" width="12.5703125" style="46" bestFit="1" customWidth="1"/>
    <col min="38" max="38" width="8.85546875" style="46"/>
    <col min="39" max="39" width="25" style="46" customWidth="1"/>
    <col min="40" max="40" width="25.85546875" style="46" customWidth="1"/>
    <col min="41" max="41" width="28.85546875" style="46" customWidth="1"/>
    <col min="42" max="16384" width="8.85546875" style="46"/>
  </cols>
  <sheetData>
    <row r="1" spans="1:44" ht="23.25">
      <c r="A1" s="1" t="s">
        <v>132</v>
      </c>
    </row>
    <row r="2" spans="1:44">
      <c r="A2" s="2"/>
    </row>
    <row r="3" spans="1:44">
      <c r="A3" s="3" t="s">
        <v>87</v>
      </c>
    </row>
    <row r="5" spans="1:44" s="2" customFormat="1">
      <c r="A5" s="3" t="s">
        <v>4</v>
      </c>
      <c r="B5" s="15"/>
      <c r="C5" s="16" t="str">
        <f>IF('Reference year for targets'!A10=1,"Per cent change on 1990 levels","Per cent change on 2005 levels")</f>
        <v>Per cent change on 1990 levels</v>
      </c>
      <c r="AM5" s="4"/>
      <c r="AN5" s="4"/>
      <c r="AO5" s="4"/>
      <c r="AP5" s="4"/>
      <c r="AQ5" s="4"/>
      <c r="AR5" s="4"/>
    </row>
    <row r="6" spans="1:44" s="2" customFormat="1" ht="14.25">
      <c r="B6" s="12"/>
      <c r="C6" s="13"/>
      <c r="D6" s="12"/>
      <c r="E6" s="12"/>
      <c r="F6" s="12"/>
      <c r="G6" s="12"/>
      <c r="H6" s="12"/>
      <c r="I6" s="12"/>
      <c r="J6" s="12"/>
      <c r="K6" s="12"/>
      <c r="L6" s="12"/>
      <c r="M6" s="12"/>
      <c r="N6" s="12"/>
      <c r="O6" s="12"/>
      <c r="P6" s="12"/>
      <c r="Q6" s="12"/>
      <c r="R6" s="6"/>
      <c r="S6" s="6"/>
      <c r="T6" s="6"/>
      <c r="U6" s="6"/>
      <c r="V6" s="6"/>
      <c r="W6" s="6"/>
      <c r="X6" s="6"/>
      <c r="Y6" s="6"/>
      <c r="Z6" s="6"/>
      <c r="AA6" s="6"/>
      <c r="AB6" s="6"/>
      <c r="AC6" s="6"/>
      <c r="AD6" s="6"/>
      <c r="AE6" s="6"/>
      <c r="AF6" s="6"/>
      <c r="AG6" s="6"/>
      <c r="AH6" s="6"/>
      <c r="AI6" s="6"/>
      <c r="AJ6" s="6"/>
      <c r="AK6" s="6"/>
      <c r="AL6" s="6"/>
      <c r="AM6" s="6"/>
      <c r="AN6" s="6"/>
    </row>
    <row r="7" spans="1:44" s="2" customFormat="1" ht="14.25">
      <c r="A7" s="2" t="str">
        <f>Data!A15</f>
        <v>Equal cost - high estimate</v>
      </c>
      <c r="B7" s="12"/>
      <c r="C7" s="14">
        <f>Data!T15</f>
        <v>0</v>
      </c>
      <c r="D7" s="12"/>
      <c r="E7" s="12"/>
      <c r="F7" s="12"/>
      <c r="G7" s="12"/>
      <c r="H7" s="12"/>
      <c r="I7" s="12"/>
      <c r="J7" s="12"/>
      <c r="K7" s="12"/>
      <c r="L7" s="12"/>
      <c r="M7" s="12"/>
      <c r="N7" s="12"/>
      <c r="O7" s="12"/>
      <c r="P7" s="12"/>
      <c r="Q7" s="12"/>
      <c r="R7" s="6"/>
      <c r="S7" s="6"/>
      <c r="T7" s="6"/>
      <c r="U7" s="6"/>
      <c r="V7" s="6"/>
      <c r="W7" s="6"/>
      <c r="X7" s="6"/>
      <c r="Y7" s="6"/>
      <c r="Z7" s="6"/>
      <c r="AA7" s="6"/>
      <c r="AB7" s="6"/>
      <c r="AC7" s="6"/>
      <c r="AD7" s="6"/>
      <c r="AE7" s="6"/>
      <c r="AF7" s="6"/>
      <c r="AG7" s="6"/>
      <c r="AH7" s="6"/>
      <c r="AI7" s="6"/>
      <c r="AJ7" s="6"/>
      <c r="AK7" s="6"/>
      <c r="AL7" s="6"/>
      <c r="AM7" s="6"/>
      <c r="AN7" s="6"/>
    </row>
    <row r="8" spans="1:44" s="2" customFormat="1" ht="14.25">
      <c r="A8" s="2" t="str">
        <f>Data!A16</f>
        <v>Equal cost - low estimate</v>
      </c>
      <c r="B8" s="12"/>
      <c r="C8" s="14">
        <f>Data!T16</f>
        <v>-0.33400000000000002</v>
      </c>
      <c r="D8" s="12"/>
      <c r="E8" s="12"/>
      <c r="F8" s="12"/>
      <c r="G8" s="12"/>
      <c r="H8" s="12"/>
      <c r="I8" s="12"/>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50" t="str">
        <f>Data!A17</f>
        <v>Equal cost - chart blank</v>
      </c>
      <c r="B9" s="48"/>
      <c r="C9" s="49">
        <f>Data!T17</f>
        <v>0</v>
      </c>
      <c r="D9" s="12"/>
      <c r="E9" s="12"/>
      <c r="F9" s="12"/>
      <c r="G9" s="12"/>
      <c r="H9" s="12"/>
      <c r="I9" s="12"/>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7"/>
      <c r="AN9" s="6"/>
      <c r="AO9" s="8"/>
    </row>
    <row r="10" spans="1:44" s="2" customFormat="1" ht="14.25">
      <c r="A10" s="50" t="str">
        <f>Data!A18</f>
        <v>Equal cost - chart positive value</v>
      </c>
      <c r="B10" s="48"/>
      <c r="C10" s="49">
        <f>Data!T18</f>
        <v>0</v>
      </c>
      <c r="D10" s="12"/>
      <c r="E10" s="12"/>
      <c r="F10" s="12"/>
      <c r="G10" s="12"/>
      <c r="H10" s="12"/>
      <c r="I10" s="12"/>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row>
    <row r="11" spans="1:44" s="2" customFormat="1">
      <c r="A11" s="50" t="str">
        <f>Data!A19</f>
        <v>Equal cost - chart negative value</v>
      </c>
      <c r="B11" s="48"/>
      <c r="C11" s="49">
        <f>Data!T19</f>
        <v>-0.33400000000000002</v>
      </c>
      <c r="D11" s="12"/>
      <c r="E11" s="12"/>
      <c r="F11" s="12"/>
      <c r="G11" s="12"/>
      <c r="H11" s="12"/>
      <c r="I11" s="12"/>
      <c r="J11" s="6"/>
      <c r="K11" s="6"/>
      <c r="L11" s="37"/>
      <c r="M11" s="37"/>
      <c r="N11" s="37"/>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6" customFormat="1">
      <c r="A12" s="2" t="str">
        <f>Data!A20</f>
        <v>Equal emissions per-person in 2050</v>
      </c>
      <c r="B12" s="12"/>
      <c r="C12" s="14">
        <f>Data!T20</f>
        <v>3.7999999999999999E-2</v>
      </c>
      <c r="D12" s="12"/>
      <c r="E12" s="12"/>
      <c r="F12" s="12"/>
      <c r="G12" s="12"/>
      <c r="H12" s="12"/>
      <c r="I12" s="12"/>
      <c r="L12" s="37"/>
      <c r="M12" s="37"/>
      <c r="N12" s="37"/>
      <c r="O12" s="12"/>
      <c r="P12" s="12"/>
      <c r="Q12" s="12"/>
    </row>
    <row r="13" spans="1:44" s="10" customFormat="1">
      <c r="A13" s="2" t="str">
        <f>Data!A21</f>
        <v>Historical responsibility</v>
      </c>
      <c r="B13" s="6"/>
      <c r="C13" s="14">
        <f>Data!T21</f>
        <v>-0.63</v>
      </c>
      <c r="D13" s="6"/>
      <c r="E13" s="6"/>
      <c r="F13" s="6"/>
      <c r="G13" s="6"/>
      <c r="H13" s="6"/>
      <c r="I13" s="6"/>
      <c r="J13" s="6"/>
      <c r="K13" s="6"/>
      <c r="L13" s="37"/>
      <c r="M13" s="37"/>
      <c r="N13" s="37"/>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4" s="10" customFormat="1">
      <c r="A14" s="2" t="str">
        <f>Data!A22</f>
        <v>Equal reduction from business as usual</v>
      </c>
      <c r="B14" s="6"/>
      <c r="C14" s="14">
        <f>Data!T22</f>
        <v>-0.2</v>
      </c>
      <c r="D14" s="6"/>
      <c r="E14" s="6"/>
      <c r="F14" s="6"/>
      <c r="G14" s="6"/>
      <c r="H14" s="6"/>
      <c r="I14" s="6"/>
      <c r="J14" s="6"/>
      <c r="K14" s="6"/>
      <c r="L14" s="37"/>
      <c r="M14" s="37"/>
      <c r="N14" s="37"/>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4" t="s">
        <v>134</v>
      </c>
      <c r="B15" s="43">
        <f>C15</f>
        <v>-0.11201750251657094</v>
      </c>
      <c r="C15" s="14">
        <f>Data!T23</f>
        <v>-0.11201750251657094</v>
      </c>
      <c r="D15" s="43">
        <f>C15</f>
        <v>-0.11201750251657094</v>
      </c>
      <c r="E15" s="6"/>
      <c r="F15" s="6"/>
      <c r="G15" s="6"/>
      <c r="H15" s="6"/>
      <c r="I15" s="6"/>
      <c r="J15" s="6"/>
      <c r="K15" s="6"/>
      <c r="L15" s="37"/>
      <c r="M15" s="37"/>
      <c r="N15" s="37"/>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D16" s="6"/>
      <c r="E16" s="6"/>
      <c r="F16" s="6"/>
      <c r="G16" s="6"/>
      <c r="H16" s="6"/>
      <c r="I16" s="6"/>
      <c r="J16" s="6"/>
      <c r="K16" s="6"/>
      <c r="L16" s="37"/>
      <c r="M16" s="37"/>
      <c r="N16" s="37"/>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14"/>
      <c r="D17" s="6"/>
      <c r="E17" s="6"/>
      <c r="F17" s="6"/>
      <c r="G17" s="6"/>
      <c r="H17" s="6"/>
      <c r="I17" s="6"/>
      <c r="J17" s="6"/>
      <c r="K17" s="6"/>
      <c r="L17" s="37"/>
      <c r="M17" s="37"/>
      <c r="N17" s="37"/>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2"/>
      <c r="B18" s="6"/>
      <c r="C18" s="8"/>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6"/>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6"/>
      <c r="D23" s="6"/>
      <c r="E23" s="6"/>
      <c r="F23" s="6"/>
      <c r="G23" s="6"/>
      <c r="H23" s="6"/>
      <c r="I23" s="6"/>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c r="A24" s="4"/>
      <c r="B24" s="6"/>
      <c r="C24" s="6"/>
      <c r="D24" s="6"/>
      <c r="E24" s="6"/>
      <c r="F24" s="6"/>
      <c r="G24" s="6"/>
      <c r="H24" s="6"/>
      <c r="I24" s="6"/>
      <c r="J24" s="6"/>
      <c r="K24" s="6"/>
      <c r="L24" s="6"/>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6"/>
      <c r="C27" s="6"/>
      <c r="D27" s="6"/>
      <c r="E27" s="6"/>
      <c r="F27" s="6"/>
      <c r="G27" s="6"/>
      <c r="H27" s="6"/>
      <c r="I27" s="6"/>
      <c r="J27" s="6"/>
      <c r="K27" s="6"/>
      <c r="L27" s="6"/>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c r="A28" s="2"/>
      <c r="B28" s="6"/>
      <c r="C28" s="6"/>
      <c r="D28" s="6"/>
      <c r="E28" s="6"/>
      <c r="F28" s="6"/>
      <c r="G28" s="6"/>
      <c r="H28" s="6"/>
      <c r="I28" s="6"/>
      <c r="J28" s="6"/>
      <c r="K28" s="6"/>
      <c r="L28" s="6"/>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t="s">
        <v>74</v>
      </c>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row r="48" spans="1:12">
      <c r="A48" s="2"/>
      <c r="B48" s="2"/>
      <c r="C48" s="2"/>
      <c r="D48" s="2"/>
      <c r="E48" s="2"/>
      <c r="F48" s="2"/>
      <c r="G48" s="2"/>
      <c r="H48" s="2"/>
      <c r="I48" s="2"/>
      <c r="J48" s="2"/>
      <c r="K48" s="2"/>
      <c r="L48" s="2"/>
    </row>
    <row r="49" spans="1:12">
      <c r="A49" s="2"/>
      <c r="B49" s="2"/>
      <c r="C49" s="2"/>
      <c r="D49" s="2"/>
      <c r="E49" s="2"/>
      <c r="F49" s="2"/>
      <c r="G49" s="2"/>
      <c r="H49" s="2"/>
      <c r="I49" s="2"/>
      <c r="J49" s="2"/>
      <c r="K49" s="2"/>
      <c r="L49" s="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sheetPr>
  <dimension ref="A1:AR49"/>
  <sheetViews>
    <sheetView showGridLines="0" zoomScale="80" zoomScaleNormal="80" workbookViewId="0">
      <selection activeCell="D41" sqref="D41"/>
    </sheetView>
  </sheetViews>
  <sheetFormatPr defaultColWidth="8.85546875" defaultRowHeight="15"/>
  <cols>
    <col min="1" max="1" width="52.7109375" style="46" customWidth="1"/>
    <col min="2" max="10" width="11.85546875" style="46" bestFit="1" customWidth="1"/>
    <col min="11" max="11" width="9.5703125" style="46" customWidth="1"/>
    <col min="12" max="31" width="11.85546875" style="46" bestFit="1" customWidth="1"/>
    <col min="32" max="37" width="12.5703125" style="46" bestFit="1" customWidth="1"/>
    <col min="38" max="38" width="8.85546875" style="46"/>
    <col min="39" max="39" width="25" style="46" customWidth="1"/>
    <col min="40" max="40" width="25.85546875" style="46" customWidth="1"/>
    <col min="41" max="41" width="28.85546875" style="46" customWidth="1"/>
    <col min="42" max="16384" width="8.85546875" style="46"/>
  </cols>
  <sheetData>
    <row r="1" spans="1:44" ht="23.25">
      <c r="A1" s="1" t="s">
        <v>132</v>
      </c>
    </row>
    <row r="2" spans="1:44">
      <c r="A2" s="2"/>
    </row>
    <row r="3" spans="1:44">
      <c r="A3" s="3" t="s">
        <v>86</v>
      </c>
    </row>
    <row r="5" spans="1:44" s="2" customFormat="1">
      <c r="A5" s="3" t="s">
        <v>4</v>
      </c>
      <c r="B5" s="15"/>
      <c r="C5" s="16" t="str">
        <f>IF('Reference year for targets'!A10=1,"Per cent change on 1990 levels","Per cent change on 2005 levels")</f>
        <v>Per cent change on 1990 levels</v>
      </c>
      <c r="AM5" s="4"/>
      <c r="AN5" s="4"/>
      <c r="AO5" s="4"/>
      <c r="AP5" s="4"/>
      <c r="AQ5" s="4"/>
      <c r="AR5" s="4"/>
    </row>
    <row r="6" spans="1:44" s="2" customFormat="1" ht="14.25">
      <c r="B6" s="12"/>
      <c r="C6" s="13"/>
      <c r="D6" s="12"/>
      <c r="E6" s="12"/>
      <c r="F6" s="12"/>
      <c r="G6" s="12"/>
      <c r="H6" s="12"/>
      <c r="I6" s="12"/>
      <c r="J6" s="12"/>
      <c r="K6" s="12"/>
      <c r="L6" s="12"/>
      <c r="M6" s="12"/>
      <c r="N6" s="12"/>
      <c r="O6" s="12"/>
      <c r="P6" s="12"/>
      <c r="Q6" s="12"/>
      <c r="R6" s="6"/>
      <c r="S6" s="6"/>
      <c r="T6" s="6"/>
      <c r="U6" s="6"/>
      <c r="V6" s="6"/>
      <c r="W6" s="6"/>
      <c r="X6" s="6"/>
      <c r="Y6" s="6"/>
      <c r="Z6" s="6"/>
      <c r="AA6" s="6"/>
      <c r="AB6" s="6"/>
      <c r="AC6" s="6"/>
      <c r="AD6" s="6"/>
      <c r="AE6" s="6"/>
      <c r="AF6" s="6"/>
      <c r="AG6" s="6"/>
      <c r="AH6" s="6"/>
      <c r="AI6" s="6"/>
      <c r="AJ6" s="6"/>
      <c r="AK6" s="6"/>
      <c r="AL6" s="6"/>
      <c r="AM6" s="6"/>
      <c r="AN6" s="6"/>
    </row>
    <row r="7" spans="1:44" s="2" customFormat="1" ht="14.25">
      <c r="A7" s="2" t="str">
        <f>Data!A15</f>
        <v>Equal cost - high estimate</v>
      </c>
      <c r="B7" s="12"/>
      <c r="C7" s="14">
        <f>Data!U15</f>
        <v>-0.05</v>
      </c>
      <c r="D7" s="12"/>
      <c r="E7" s="12"/>
      <c r="F7" s="12"/>
      <c r="G7" s="12"/>
      <c r="H7" s="12"/>
      <c r="I7" s="12"/>
      <c r="J7" s="12"/>
      <c r="K7" s="12"/>
      <c r="L7" s="12"/>
      <c r="M7" s="12"/>
      <c r="N7" s="12"/>
      <c r="O7" s="12"/>
      <c r="P7" s="12"/>
      <c r="Q7" s="12"/>
      <c r="R7" s="6"/>
      <c r="S7" s="6"/>
      <c r="T7" s="6"/>
      <c r="U7" s="6"/>
      <c r="V7" s="6"/>
      <c r="W7" s="6"/>
      <c r="X7" s="6"/>
      <c r="Y7" s="6"/>
      <c r="Z7" s="6"/>
      <c r="AA7" s="6"/>
      <c r="AB7" s="6"/>
      <c r="AC7" s="6"/>
      <c r="AD7" s="6"/>
      <c r="AE7" s="6"/>
      <c r="AF7" s="6"/>
      <c r="AG7" s="6"/>
      <c r="AH7" s="6"/>
      <c r="AI7" s="6"/>
      <c r="AJ7" s="6"/>
      <c r="AK7" s="6"/>
      <c r="AL7" s="6"/>
      <c r="AM7" s="6"/>
      <c r="AN7" s="6"/>
    </row>
    <row r="8" spans="1:44" s="2" customFormat="1" ht="14.25">
      <c r="A8" s="2" t="str">
        <f>Data!A16</f>
        <v>Equal cost - low estimate</v>
      </c>
      <c r="B8" s="12"/>
      <c r="C8" s="14">
        <f>Data!U16</f>
        <v>-0.17</v>
      </c>
      <c r="D8" s="12"/>
      <c r="E8" s="12"/>
      <c r="F8" s="12"/>
      <c r="G8" s="12"/>
      <c r="H8" s="12"/>
      <c r="I8" s="12"/>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50" t="str">
        <f>Data!A17</f>
        <v>Equal cost - chart blank</v>
      </c>
      <c r="B9" s="48"/>
      <c r="C9" s="49">
        <f>Data!U17</f>
        <v>-0.05</v>
      </c>
      <c r="D9" s="12"/>
      <c r="E9" s="12"/>
      <c r="F9" s="12"/>
      <c r="G9" s="12"/>
      <c r="H9" s="12"/>
      <c r="I9" s="12"/>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7"/>
      <c r="AN9" s="6"/>
      <c r="AO9" s="8"/>
    </row>
    <row r="10" spans="1:44" s="2" customFormat="1" ht="14.25">
      <c r="A10" s="50" t="str">
        <f>Data!A18</f>
        <v>Equal cost - chart positive value</v>
      </c>
      <c r="B10" s="48"/>
      <c r="C10" s="49">
        <f>Data!U18</f>
        <v>0</v>
      </c>
      <c r="D10" s="12"/>
      <c r="E10" s="12"/>
      <c r="F10" s="12"/>
      <c r="G10" s="12"/>
      <c r="H10" s="12"/>
      <c r="I10" s="12"/>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row>
    <row r="11" spans="1:44" s="2" customFormat="1">
      <c r="A11" s="50" t="str">
        <f>Data!A19</f>
        <v>Equal cost - chart negative value</v>
      </c>
      <c r="B11" s="48"/>
      <c r="C11" s="49">
        <f>Data!U19</f>
        <v>-0.12000000000000001</v>
      </c>
      <c r="D11" s="12"/>
      <c r="E11" s="12"/>
      <c r="F11" s="12"/>
      <c r="G11" s="12"/>
      <c r="H11" s="12"/>
      <c r="I11" s="12"/>
      <c r="J11" s="6"/>
      <c r="K11" s="6"/>
      <c r="L11" s="37"/>
      <c r="M11" s="37"/>
      <c r="N11" s="37"/>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6" customFormat="1">
      <c r="A12" s="2" t="str">
        <f>Data!A20</f>
        <v>Equal emissions per-person in 2050</v>
      </c>
      <c r="B12" s="12"/>
      <c r="C12" s="14">
        <f>Data!U20</f>
        <v>0.192</v>
      </c>
      <c r="D12" s="12"/>
      <c r="E12" s="12"/>
      <c r="F12" s="12"/>
      <c r="G12" s="12"/>
      <c r="H12" s="12"/>
      <c r="I12" s="12"/>
      <c r="L12" s="37"/>
      <c r="M12" s="37"/>
      <c r="N12" s="37"/>
      <c r="O12" s="12"/>
      <c r="P12" s="12"/>
      <c r="Q12" s="12"/>
    </row>
    <row r="13" spans="1:44" s="10" customFormat="1">
      <c r="A13" s="2" t="str">
        <f>Data!A21</f>
        <v>Historical responsibility</v>
      </c>
      <c r="B13" s="6"/>
      <c r="C13" s="14">
        <f>Data!U21</f>
        <v>-0.05</v>
      </c>
      <c r="D13" s="6"/>
      <c r="E13" s="6"/>
      <c r="F13" s="6"/>
      <c r="G13" s="6"/>
      <c r="H13" s="6"/>
      <c r="I13" s="6"/>
      <c r="J13" s="6"/>
      <c r="K13" s="6"/>
      <c r="L13" s="37"/>
      <c r="M13" s="37"/>
      <c r="N13" s="37"/>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4" s="10" customFormat="1">
      <c r="A14" s="2" t="str">
        <f>Data!A22</f>
        <v>Equal reduction from business as usual</v>
      </c>
      <c r="B14" s="6"/>
      <c r="C14" s="14">
        <f>Data!U22</f>
        <v>-7.2999999999999995E-2</v>
      </c>
      <c r="D14" s="6"/>
      <c r="E14" s="6"/>
      <c r="F14" s="6"/>
      <c r="G14" s="6"/>
      <c r="H14" s="6"/>
      <c r="I14" s="6"/>
      <c r="J14" s="6"/>
      <c r="K14" s="6"/>
      <c r="L14" s="37"/>
      <c r="M14" s="37"/>
      <c r="N14" s="37"/>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4" t="s">
        <v>134</v>
      </c>
      <c r="B15" s="43">
        <f>C15</f>
        <v>-0.11201750251657094</v>
      </c>
      <c r="C15" s="14">
        <f>Data!U23</f>
        <v>-0.11201750251657094</v>
      </c>
      <c r="D15" s="43">
        <f>C15</f>
        <v>-0.11201750251657094</v>
      </c>
      <c r="E15" s="6"/>
      <c r="F15" s="6"/>
      <c r="G15" s="6"/>
      <c r="H15" s="6"/>
      <c r="I15" s="6"/>
      <c r="J15" s="6"/>
      <c r="K15" s="6"/>
      <c r="L15" s="37"/>
      <c r="M15" s="37"/>
      <c r="N15" s="37"/>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D16" s="6"/>
      <c r="E16" s="6"/>
      <c r="F16" s="6"/>
      <c r="G16" s="6"/>
      <c r="H16" s="6"/>
      <c r="I16" s="6"/>
      <c r="J16" s="6"/>
      <c r="K16" s="6"/>
      <c r="L16" s="37"/>
      <c r="M16" s="37"/>
      <c r="N16" s="37"/>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14"/>
      <c r="D17" s="6"/>
      <c r="E17" s="6"/>
      <c r="F17" s="6"/>
      <c r="G17" s="6"/>
      <c r="H17" s="6"/>
      <c r="I17" s="6"/>
      <c r="J17" s="6"/>
      <c r="K17" s="6"/>
      <c r="L17" s="37"/>
      <c r="M17" s="37"/>
      <c r="N17" s="37"/>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2"/>
      <c r="B18" s="6"/>
      <c r="C18" s="8"/>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6"/>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6"/>
      <c r="D23" s="6"/>
      <c r="E23" s="6"/>
      <c r="F23" s="6"/>
      <c r="G23" s="6"/>
      <c r="H23" s="6"/>
      <c r="I23" s="6"/>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c r="A24" s="4"/>
      <c r="B24" s="6"/>
      <c r="C24" s="6"/>
      <c r="D24" s="6"/>
      <c r="E24" s="6"/>
      <c r="F24" s="6"/>
      <c r="G24" s="6"/>
      <c r="H24" s="6"/>
      <c r="I24" s="6"/>
      <c r="J24" s="6"/>
      <c r="K24" s="6"/>
      <c r="L24" s="6"/>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6"/>
      <c r="C27" s="6"/>
      <c r="D27" s="6"/>
      <c r="E27" s="6"/>
      <c r="F27" s="6"/>
      <c r="G27" s="6"/>
      <c r="H27" s="6"/>
      <c r="I27" s="6"/>
      <c r="J27" s="6"/>
      <c r="K27" s="6"/>
      <c r="L27" s="6"/>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c r="A28" s="2"/>
      <c r="B28" s="6"/>
      <c r="C28" s="6"/>
      <c r="D28" s="6"/>
      <c r="E28" s="6"/>
      <c r="F28" s="6"/>
      <c r="G28" s="6"/>
      <c r="H28" s="6"/>
      <c r="I28" s="6"/>
      <c r="J28" s="6"/>
      <c r="K28" s="6"/>
      <c r="L28" s="6"/>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t="s">
        <v>74</v>
      </c>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row r="48" spans="1:12">
      <c r="A48" s="2"/>
      <c r="B48" s="2"/>
      <c r="C48" s="2"/>
      <c r="D48" s="2"/>
      <c r="E48" s="2"/>
      <c r="F48" s="2"/>
      <c r="G48" s="2"/>
      <c r="H48" s="2"/>
      <c r="I48" s="2"/>
      <c r="J48" s="2"/>
      <c r="K48" s="2"/>
      <c r="L48" s="2"/>
    </row>
    <row r="49" spans="1:12">
      <c r="A49" s="2"/>
      <c r="B49" s="2"/>
      <c r="C49" s="2"/>
      <c r="D49" s="2"/>
      <c r="E49" s="2"/>
      <c r="F49" s="2"/>
      <c r="G49" s="2"/>
      <c r="H49" s="2"/>
      <c r="I49" s="2"/>
      <c r="J49" s="2"/>
      <c r="K49" s="2"/>
      <c r="L49" s="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2D050"/>
  </sheetPr>
  <dimension ref="A1:AR49"/>
  <sheetViews>
    <sheetView showGridLines="0" zoomScale="80" zoomScaleNormal="80" workbookViewId="0">
      <selection activeCell="C7" sqref="C7"/>
    </sheetView>
  </sheetViews>
  <sheetFormatPr defaultColWidth="8.85546875" defaultRowHeight="15"/>
  <cols>
    <col min="1" max="1" width="52.7109375" style="46" customWidth="1"/>
    <col min="2" max="10" width="11.85546875" style="46" bestFit="1" customWidth="1"/>
    <col min="11" max="11" width="9.5703125" style="46" customWidth="1"/>
    <col min="12" max="31" width="11.85546875" style="46" bestFit="1" customWidth="1"/>
    <col min="32" max="37" width="12.5703125" style="46" bestFit="1" customWidth="1"/>
    <col min="38" max="38" width="8.85546875" style="46"/>
    <col min="39" max="39" width="25" style="46" customWidth="1"/>
    <col min="40" max="40" width="25.85546875" style="46" customWidth="1"/>
    <col min="41" max="41" width="28.85546875" style="46" customWidth="1"/>
    <col min="42" max="16384" width="8.85546875" style="46"/>
  </cols>
  <sheetData>
    <row r="1" spans="1:44" ht="23.25">
      <c r="A1" s="1" t="s">
        <v>132</v>
      </c>
    </row>
    <row r="2" spans="1:44">
      <c r="A2" s="2"/>
    </row>
    <row r="3" spans="1:44">
      <c r="A3" s="3" t="s">
        <v>85</v>
      </c>
    </row>
    <row r="5" spans="1:44" s="2" customFormat="1">
      <c r="A5" s="3" t="s">
        <v>4</v>
      </c>
      <c r="B5" s="15"/>
      <c r="C5" s="16" t="str">
        <f>IF('Reference year for targets'!A10=1,"Per cent change on 1990 levels","Per cent change on 2005 levels")</f>
        <v>Per cent change on 1990 levels</v>
      </c>
      <c r="AM5" s="4"/>
      <c r="AN5" s="4"/>
      <c r="AO5" s="4"/>
      <c r="AP5" s="4"/>
      <c r="AQ5" s="4"/>
      <c r="AR5" s="4"/>
    </row>
    <row r="6" spans="1:44" s="2" customFormat="1" ht="14.25">
      <c r="B6" s="12"/>
      <c r="C6" s="13"/>
      <c r="D6" s="12"/>
      <c r="E6" s="12"/>
      <c r="F6" s="12"/>
      <c r="G6" s="12"/>
      <c r="H6" s="12"/>
      <c r="I6" s="12"/>
      <c r="J6" s="12"/>
      <c r="K6" s="12"/>
      <c r="L6" s="12"/>
      <c r="M6" s="12"/>
      <c r="N6" s="12"/>
      <c r="O6" s="12"/>
      <c r="P6" s="12"/>
      <c r="Q6" s="12"/>
      <c r="R6" s="6"/>
      <c r="S6" s="6"/>
      <c r="T6" s="6"/>
      <c r="U6" s="6"/>
      <c r="V6" s="6"/>
      <c r="W6" s="6"/>
      <c r="X6" s="6"/>
      <c r="Y6" s="6"/>
      <c r="Z6" s="6"/>
      <c r="AA6" s="6"/>
      <c r="AB6" s="6"/>
      <c r="AC6" s="6"/>
      <c r="AD6" s="6"/>
      <c r="AE6" s="6"/>
      <c r="AF6" s="6"/>
      <c r="AG6" s="6"/>
      <c r="AH6" s="6"/>
      <c r="AI6" s="6"/>
      <c r="AJ6" s="6"/>
      <c r="AK6" s="6"/>
      <c r="AL6" s="6"/>
      <c r="AM6" s="6"/>
      <c r="AN6" s="6"/>
    </row>
    <row r="7" spans="1:44" s="2" customFormat="1" ht="14.25">
      <c r="A7" s="2" t="str">
        <f>Data!A15</f>
        <v>Equal cost - high estimate</v>
      </c>
      <c r="B7" s="12"/>
      <c r="C7" s="14">
        <f>Data!V15</f>
        <v>0.13</v>
      </c>
      <c r="D7" s="12"/>
      <c r="E7" s="12"/>
      <c r="F7" s="12"/>
      <c r="G7" s="12"/>
      <c r="H7" s="12"/>
      <c r="I7" s="12"/>
      <c r="J7" s="12"/>
      <c r="K7" s="12"/>
      <c r="L7" s="12"/>
      <c r="M7" s="12"/>
      <c r="N7" s="12"/>
      <c r="O7" s="12"/>
      <c r="P7" s="12"/>
      <c r="Q7" s="12"/>
      <c r="R7" s="6"/>
      <c r="S7" s="6"/>
      <c r="T7" s="6"/>
      <c r="U7" s="6"/>
      <c r="V7" s="6"/>
      <c r="W7" s="6"/>
      <c r="X7" s="6"/>
      <c r="Y7" s="6"/>
      <c r="Z7" s="6"/>
      <c r="AA7" s="6"/>
      <c r="AB7" s="6"/>
      <c r="AC7" s="6"/>
      <c r="AD7" s="6"/>
      <c r="AE7" s="6"/>
      <c r="AF7" s="6"/>
      <c r="AG7" s="6"/>
      <c r="AH7" s="6"/>
      <c r="AI7" s="6"/>
      <c r="AJ7" s="6"/>
      <c r="AK7" s="6"/>
      <c r="AL7" s="6"/>
      <c r="AM7" s="6"/>
      <c r="AN7" s="6"/>
    </row>
    <row r="8" spans="1:44" s="2" customFormat="1" ht="14.25">
      <c r="A8" s="2" t="str">
        <f>Data!A16</f>
        <v>Equal cost - low estimate</v>
      </c>
      <c r="B8" s="12"/>
      <c r="C8" s="14">
        <f>Data!V16</f>
        <v>0.11</v>
      </c>
      <c r="D8" s="12"/>
      <c r="E8" s="12"/>
      <c r="F8" s="12"/>
      <c r="G8" s="12"/>
      <c r="H8" s="12"/>
      <c r="I8" s="12"/>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50" t="str">
        <f>Data!A17</f>
        <v>Equal cost - chart blank</v>
      </c>
      <c r="B9" s="48"/>
      <c r="C9" s="49">
        <f>Data!V17</f>
        <v>0.11</v>
      </c>
      <c r="D9" s="12"/>
      <c r="E9" s="12"/>
      <c r="F9" s="12"/>
      <c r="G9" s="12"/>
      <c r="H9" s="12"/>
      <c r="I9" s="12"/>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7"/>
      <c r="AN9" s="6"/>
      <c r="AO9" s="8"/>
    </row>
    <row r="10" spans="1:44" s="2" customFormat="1" ht="14.25">
      <c r="A10" s="50" t="str">
        <f>Data!A18</f>
        <v>Equal cost - chart positive value</v>
      </c>
      <c r="B10" s="48"/>
      <c r="C10" s="49">
        <f>Data!V18</f>
        <v>2.0000000000000004E-2</v>
      </c>
      <c r="D10" s="12"/>
      <c r="E10" s="12"/>
      <c r="F10" s="12"/>
      <c r="G10" s="12"/>
      <c r="H10" s="12"/>
      <c r="I10" s="12"/>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row>
    <row r="11" spans="1:44" s="2" customFormat="1">
      <c r="A11" s="50" t="str">
        <f>Data!A19</f>
        <v>Equal cost - chart negative value</v>
      </c>
      <c r="B11" s="48"/>
      <c r="C11" s="49">
        <f>Data!V19</f>
        <v>0</v>
      </c>
      <c r="D11" s="12"/>
      <c r="E11" s="12"/>
      <c r="F11" s="12"/>
      <c r="G11" s="12"/>
      <c r="H11" s="12"/>
      <c r="I11" s="12"/>
      <c r="J11" s="6"/>
      <c r="K11" s="6"/>
      <c r="L11" s="37"/>
      <c r="M11" s="37"/>
      <c r="N11" s="37"/>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6" customFormat="1">
      <c r="A12" s="2" t="str">
        <f>Data!A20</f>
        <v>Equal emissions per-person in 2050</v>
      </c>
      <c r="B12" s="12"/>
      <c r="C12" s="14">
        <f>Data!V20</f>
        <v>7.3000000000000001E-3</v>
      </c>
      <c r="D12" s="12"/>
      <c r="E12" s="12"/>
      <c r="F12" s="12"/>
      <c r="G12" s="12"/>
      <c r="H12" s="12"/>
      <c r="I12" s="12"/>
      <c r="L12" s="37"/>
      <c r="M12" s="37"/>
      <c r="N12" s="37"/>
      <c r="O12" s="12"/>
      <c r="P12" s="12"/>
      <c r="Q12" s="12"/>
    </row>
    <row r="13" spans="1:44" s="10" customFormat="1">
      <c r="A13" s="2" t="str">
        <f>Data!A21</f>
        <v>Historical responsibility</v>
      </c>
      <c r="B13" s="6"/>
      <c r="C13" s="14">
        <f>Data!V21</f>
        <v>8.6999999999999994E-3</v>
      </c>
      <c r="D13" s="6"/>
      <c r="E13" s="6"/>
      <c r="F13" s="6"/>
      <c r="G13" s="6"/>
      <c r="H13" s="6"/>
      <c r="I13" s="6"/>
      <c r="J13" s="6"/>
      <c r="K13" s="6"/>
      <c r="L13" s="37"/>
      <c r="M13" s="37"/>
      <c r="N13" s="37"/>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4" s="10" customFormat="1">
      <c r="A14" s="2" t="str">
        <f>Data!A22</f>
        <v>Equal reduction from business as usual</v>
      </c>
      <c r="B14" s="6"/>
      <c r="C14" s="14">
        <f>Data!V22</f>
        <v>-0.01</v>
      </c>
      <c r="D14" s="6"/>
      <c r="E14" s="6"/>
      <c r="F14" s="6"/>
      <c r="G14" s="6"/>
      <c r="H14" s="6"/>
      <c r="I14" s="6"/>
      <c r="J14" s="6"/>
      <c r="K14" s="6"/>
      <c r="L14" s="37"/>
      <c r="M14" s="37"/>
      <c r="N14" s="37"/>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4" t="s">
        <v>134</v>
      </c>
      <c r="B15" s="43">
        <f>C15</f>
        <v>-0.11201750251657094</v>
      </c>
      <c r="C15" s="14">
        <f>Data!V23</f>
        <v>-0.11201750251657094</v>
      </c>
      <c r="D15" s="43">
        <f>C15</f>
        <v>-0.11201750251657094</v>
      </c>
      <c r="E15" s="6"/>
      <c r="F15" s="6"/>
      <c r="G15" s="6"/>
      <c r="H15" s="6"/>
      <c r="I15" s="6"/>
      <c r="J15" s="6"/>
      <c r="K15" s="6"/>
      <c r="L15" s="37"/>
      <c r="M15" s="37"/>
      <c r="N15" s="37"/>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D16" s="6"/>
      <c r="E16" s="6"/>
      <c r="F16" s="6"/>
      <c r="G16" s="6"/>
      <c r="H16" s="6"/>
      <c r="I16" s="6"/>
      <c r="J16" s="6"/>
      <c r="K16" s="6"/>
      <c r="L16" s="37"/>
      <c r="M16" s="37"/>
      <c r="N16" s="37"/>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14"/>
      <c r="D17" s="6"/>
      <c r="E17" s="6"/>
      <c r="F17" s="6"/>
      <c r="G17" s="6"/>
      <c r="H17" s="6"/>
      <c r="I17" s="6"/>
      <c r="J17" s="6"/>
      <c r="K17" s="6"/>
      <c r="L17" s="37"/>
      <c r="M17" s="37"/>
      <c r="N17" s="37"/>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2"/>
      <c r="B18" s="6"/>
      <c r="C18" s="8"/>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6"/>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6"/>
      <c r="D23" s="6"/>
      <c r="E23" s="6"/>
      <c r="F23" s="6"/>
      <c r="G23" s="6"/>
      <c r="H23" s="6"/>
      <c r="I23" s="6"/>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c r="A24" s="4"/>
      <c r="B24" s="6"/>
      <c r="C24" s="6"/>
      <c r="D24" s="6"/>
      <c r="E24" s="6"/>
      <c r="F24" s="6"/>
      <c r="G24" s="6"/>
      <c r="H24" s="6"/>
      <c r="I24" s="6"/>
      <c r="J24" s="6"/>
      <c r="K24" s="6"/>
      <c r="L24" s="6"/>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6"/>
      <c r="C27" s="6"/>
      <c r="D27" s="6"/>
      <c r="E27" s="6"/>
      <c r="F27" s="6"/>
      <c r="G27" s="6"/>
      <c r="H27" s="6"/>
      <c r="I27" s="6"/>
      <c r="J27" s="6"/>
      <c r="K27" s="6"/>
      <c r="L27" s="6"/>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c r="A28" s="2"/>
      <c r="B28" s="6"/>
      <c r="C28" s="6"/>
      <c r="D28" s="6"/>
      <c r="E28" s="6"/>
      <c r="F28" s="6"/>
      <c r="G28" s="6"/>
      <c r="H28" s="6"/>
      <c r="I28" s="6"/>
      <c r="J28" s="6"/>
      <c r="K28" s="6"/>
      <c r="L28" s="6"/>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t="s">
        <v>74</v>
      </c>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row r="48" spans="1:12">
      <c r="A48" s="2"/>
      <c r="B48" s="2"/>
      <c r="C48" s="2"/>
      <c r="D48" s="2"/>
      <c r="E48" s="2"/>
      <c r="F48" s="2"/>
      <c r="G48" s="2"/>
      <c r="H48" s="2"/>
      <c r="I48" s="2"/>
      <c r="J48" s="2"/>
      <c r="K48" s="2"/>
      <c r="L48" s="2"/>
    </row>
    <row r="49" spans="1:12">
      <c r="A49" s="2"/>
      <c r="B49" s="2"/>
      <c r="C49" s="2"/>
      <c r="D49" s="2"/>
      <c r="E49" s="2"/>
      <c r="F49" s="2"/>
      <c r="G49" s="2"/>
      <c r="H49" s="2"/>
      <c r="I49" s="2"/>
      <c r="J49" s="2"/>
      <c r="K49" s="2"/>
      <c r="L49" s="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2D050"/>
  </sheetPr>
  <dimension ref="A1:AR49"/>
  <sheetViews>
    <sheetView showGridLines="0" zoomScale="80" zoomScaleNormal="80" workbookViewId="0">
      <selection activeCell="F37" sqref="F37"/>
    </sheetView>
  </sheetViews>
  <sheetFormatPr defaultColWidth="8.85546875" defaultRowHeight="15"/>
  <cols>
    <col min="1" max="1" width="52.7109375" style="46" customWidth="1"/>
    <col min="2" max="10" width="11.85546875" style="46" bestFit="1" customWidth="1"/>
    <col min="11" max="11" width="9.5703125" style="46" customWidth="1"/>
    <col min="12" max="31" width="11.85546875" style="46" bestFit="1" customWidth="1"/>
    <col min="32" max="37" width="12.5703125" style="46" bestFit="1" customWidth="1"/>
    <col min="38" max="38" width="8.85546875" style="46"/>
    <col min="39" max="39" width="25" style="46" customWidth="1"/>
    <col min="40" max="40" width="25.85546875" style="46" customWidth="1"/>
    <col min="41" max="41" width="28.85546875" style="46" customWidth="1"/>
    <col min="42" max="16384" width="8.85546875" style="46"/>
  </cols>
  <sheetData>
    <row r="1" spans="1:44" ht="23.25">
      <c r="A1" s="1" t="s">
        <v>132</v>
      </c>
    </row>
    <row r="2" spans="1:44">
      <c r="A2" s="2"/>
    </row>
    <row r="3" spans="1:44">
      <c r="A3" s="3" t="s">
        <v>84</v>
      </c>
    </row>
    <row r="5" spans="1:44" s="2" customFormat="1">
      <c r="A5" s="3" t="s">
        <v>4</v>
      </c>
      <c r="B5" s="15"/>
      <c r="C5" s="16" t="str">
        <f>IF('Reference year for targets'!A10=1,"Per cent change on 1990 levels","Per cent change on 2005 levels")</f>
        <v>Per cent change on 1990 levels</v>
      </c>
      <c r="AM5" s="4"/>
      <c r="AN5" s="4"/>
      <c r="AO5" s="4"/>
      <c r="AP5" s="4"/>
      <c r="AQ5" s="4"/>
      <c r="AR5" s="4"/>
    </row>
    <row r="6" spans="1:44" s="2" customFormat="1" ht="14.25">
      <c r="B6" s="12"/>
      <c r="C6" s="13"/>
      <c r="D6" s="12"/>
      <c r="E6" s="12"/>
      <c r="F6" s="12"/>
      <c r="G6" s="12"/>
      <c r="H6" s="12"/>
      <c r="I6" s="12"/>
      <c r="J6" s="12"/>
      <c r="K6" s="12"/>
      <c r="L6" s="12"/>
      <c r="M6" s="12"/>
      <c r="N6" s="12"/>
      <c r="O6" s="12"/>
      <c r="P6" s="12"/>
      <c r="Q6" s="12"/>
      <c r="R6" s="6"/>
      <c r="S6" s="6"/>
      <c r="T6" s="6"/>
      <c r="U6" s="6"/>
      <c r="V6" s="6"/>
      <c r="W6" s="6"/>
      <c r="X6" s="6"/>
      <c r="Y6" s="6"/>
      <c r="Z6" s="6"/>
      <c r="AA6" s="6"/>
      <c r="AB6" s="6"/>
      <c r="AC6" s="6"/>
      <c r="AD6" s="6"/>
      <c r="AE6" s="6"/>
      <c r="AF6" s="6"/>
      <c r="AG6" s="6"/>
      <c r="AH6" s="6"/>
      <c r="AI6" s="6"/>
      <c r="AJ6" s="6"/>
      <c r="AK6" s="6"/>
      <c r="AL6" s="6"/>
      <c r="AM6" s="6"/>
      <c r="AN6" s="6"/>
    </row>
    <row r="7" spans="1:44" s="2" customFormat="1" ht="14.25">
      <c r="A7" s="2" t="str">
        <f>Data!A15</f>
        <v>Equal cost - high estimate</v>
      </c>
      <c r="B7" s="12"/>
      <c r="C7" s="14">
        <f>Data!W15</f>
        <v>0.23</v>
      </c>
      <c r="D7" s="12"/>
      <c r="E7" s="12"/>
      <c r="F7" s="12"/>
      <c r="G7" s="12"/>
      <c r="H7" s="12"/>
      <c r="I7" s="12"/>
      <c r="J7" s="12"/>
      <c r="K7" s="12"/>
      <c r="L7" s="12"/>
      <c r="M7" s="12"/>
      <c r="N7" s="12"/>
      <c r="O7" s="12"/>
      <c r="P7" s="12"/>
      <c r="Q7" s="12"/>
      <c r="R7" s="6"/>
      <c r="S7" s="6"/>
      <c r="T7" s="6"/>
      <c r="U7" s="6"/>
      <c r="V7" s="6"/>
      <c r="W7" s="6"/>
      <c r="X7" s="6"/>
      <c r="Y7" s="6"/>
      <c r="Z7" s="6"/>
      <c r="AA7" s="6"/>
      <c r="AB7" s="6"/>
      <c r="AC7" s="6"/>
      <c r="AD7" s="6"/>
      <c r="AE7" s="6"/>
      <c r="AF7" s="6"/>
      <c r="AG7" s="6"/>
      <c r="AH7" s="6"/>
      <c r="AI7" s="6"/>
      <c r="AJ7" s="6"/>
      <c r="AK7" s="6"/>
      <c r="AL7" s="6"/>
      <c r="AM7" s="6"/>
      <c r="AN7" s="6"/>
    </row>
    <row r="8" spans="1:44" s="2" customFormat="1" ht="14.25">
      <c r="A8" s="2" t="str">
        <f>Data!A16</f>
        <v>Equal cost - low estimate</v>
      </c>
      <c r="B8" s="12"/>
      <c r="C8" s="14">
        <f>Data!W16</f>
        <v>0.15</v>
      </c>
      <c r="D8" s="12"/>
      <c r="E8" s="12"/>
      <c r="F8" s="12"/>
      <c r="G8" s="12"/>
      <c r="H8" s="12"/>
      <c r="I8" s="12"/>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50" t="str">
        <f>Data!A17</f>
        <v>Equal cost - chart blank</v>
      </c>
      <c r="B9" s="48"/>
      <c r="C9" s="49">
        <f>Data!W17</f>
        <v>0.15</v>
      </c>
      <c r="D9" s="12"/>
      <c r="E9" s="12"/>
      <c r="F9" s="12"/>
      <c r="G9" s="12"/>
      <c r="H9" s="12"/>
      <c r="I9" s="12"/>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7"/>
      <c r="AN9" s="6"/>
      <c r="AO9" s="8"/>
    </row>
    <row r="10" spans="1:44" s="2" customFormat="1" ht="14.25">
      <c r="A10" s="50" t="str">
        <f>Data!A18</f>
        <v>Equal cost - chart positive value</v>
      </c>
      <c r="B10" s="48"/>
      <c r="C10" s="49">
        <f>Data!W18</f>
        <v>8.0000000000000016E-2</v>
      </c>
      <c r="D10" s="12"/>
      <c r="E10" s="12"/>
      <c r="F10" s="12"/>
      <c r="G10" s="12"/>
      <c r="H10" s="12"/>
      <c r="I10" s="12"/>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row>
    <row r="11" spans="1:44" s="2" customFormat="1">
      <c r="A11" s="50" t="str">
        <f>Data!A19</f>
        <v>Equal cost - chart negative value</v>
      </c>
      <c r="B11" s="48"/>
      <c r="C11" s="49">
        <f>Data!W19</f>
        <v>0</v>
      </c>
      <c r="D11" s="12"/>
      <c r="E11" s="12"/>
      <c r="F11" s="12"/>
      <c r="G11" s="12"/>
      <c r="H11" s="12"/>
      <c r="I11" s="12"/>
      <c r="J11" s="6"/>
      <c r="K11" s="6"/>
      <c r="L11" s="37"/>
      <c r="M11" s="37"/>
      <c r="N11" s="37"/>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6" customFormat="1">
      <c r="A12" s="2" t="str">
        <f>Data!A20</f>
        <v>Equal emissions per-person in 2050</v>
      </c>
      <c r="B12" s="12"/>
      <c r="C12" s="14">
        <f>Data!W20</f>
        <v>-4.1000000000000002E-2</v>
      </c>
      <c r="D12" s="12"/>
      <c r="E12" s="12"/>
      <c r="F12" s="12"/>
      <c r="G12" s="12"/>
      <c r="H12" s="12"/>
      <c r="I12" s="12"/>
      <c r="L12" s="37"/>
      <c r="M12" s="37"/>
      <c r="N12" s="37"/>
      <c r="O12" s="12"/>
      <c r="P12" s="12"/>
      <c r="Q12" s="12"/>
    </row>
    <row r="13" spans="1:44" s="10" customFormat="1">
      <c r="A13" s="2" t="str">
        <f>Data!A21</f>
        <v>Historical responsibility</v>
      </c>
      <c r="B13" s="6"/>
      <c r="C13" s="14">
        <f>Data!W21</f>
        <v>0.02</v>
      </c>
      <c r="D13" s="6"/>
      <c r="E13" s="6"/>
      <c r="F13" s="6"/>
      <c r="G13" s="6"/>
      <c r="H13" s="6"/>
      <c r="I13" s="6"/>
      <c r="J13" s="6"/>
      <c r="K13" s="6"/>
      <c r="L13" s="37"/>
      <c r="M13" s="37"/>
      <c r="N13" s="37"/>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4" s="10" customFormat="1">
      <c r="A14" s="2" t="str">
        <f>Data!A22</f>
        <v>Equal reduction from business as usual</v>
      </c>
      <c r="B14" s="6"/>
      <c r="C14" s="14">
        <f>Data!W22</f>
        <v>0.02</v>
      </c>
      <c r="D14" s="6"/>
      <c r="E14" s="6"/>
      <c r="F14" s="6"/>
      <c r="G14" s="6"/>
      <c r="H14" s="6"/>
      <c r="I14" s="6"/>
      <c r="J14" s="6"/>
      <c r="K14" s="6"/>
      <c r="L14" s="37"/>
      <c r="M14" s="37"/>
      <c r="N14" s="37"/>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4" t="s">
        <v>134</v>
      </c>
      <c r="B15" s="43">
        <f>C15</f>
        <v>-0.11201750251657094</v>
      </c>
      <c r="C15" s="14">
        <f>Data!W23</f>
        <v>-0.11201750251657094</v>
      </c>
      <c r="D15" s="43">
        <f>C15</f>
        <v>-0.11201750251657094</v>
      </c>
      <c r="E15" s="6"/>
      <c r="F15" s="6"/>
      <c r="G15" s="6"/>
      <c r="H15" s="6"/>
      <c r="I15" s="6"/>
      <c r="J15" s="6"/>
      <c r="K15" s="6"/>
      <c r="L15" s="37"/>
      <c r="M15" s="37"/>
      <c r="N15" s="37"/>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D16" s="6"/>
      <c r="E16" s="6"/>
      <c r="F16" s="6"/>
      <c r="G16" s="6"/>
      <c r="H16" s="6"/>
      <c r="I16" s="6"/>
      <c r="J16" s="6"/>
      <c r="K16" s="6"/>
      <c r="L16" s="37"/>
      <c r="M16" s="37"/>
      <c r="N16" s="37"/>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14"/>
      <c r="D17" s="6"/>
      <c r="E17" s="6"/>
      <c r="F17" s="6"/>
      <c r="G17" s="6"/>
      <c r="H17" s="6"/>
      <c r="I17" s="6"/>
      <c r="J17" s="6"/>
      <c r="K17" s="6"/>
      <c r="L17" s="37"/>
      <c r="M17" s="37"/>
      <c r="N17" s="37"/>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2"/>
      <c r="B18" s="6"/>
      <c r="C18" s="8"/>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6"/>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6"/>
      <c r="D23" s="6"/>
      <c r="E23" s="6"/>
      <c r="F23" s="6"/>
      <c r="G23" s="6"/>
      <c r="H23" s="6"/>
      <c r="I23" s="6"/>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c r="A24" s="4"/>
      <c r="B24" s="6"/>
      <c r="C24" s="6"/>
      <c r="D24" s="6"/>
      <c r="E24" s="6"/>
      <c r="F24" s="6"/>
      <c r="G24" s="6"/>
      <c r="H24" s="6"/>
      <c r="I24" s="6"/>
      <c r="J24" s="6"/>
      <c r="K24" s="6"/>
      <c r="L24" s="6"/>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6"/>
      <c r="C27" s="6"/>
      <c r="D27" s="6"/>
      <c r="E27" s="6"/>
      <c r="F27" s="6"/>
      <c r="G27" s="6"/>
      <c r="H27" s="6"/>
      <c r="I27" s="6"/>
      <c r="J27" s="6"/>
      <c r="K27" s="6"/>
      <c r="L27" s="6"/>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c r="A28" s="2"/>
      <c r="B28" s="6"/>
      <c r="C28" s="6"/>
      <c r="D28" s="6"/>
      <c r="E28" s="6"/>
      <c r="F28" s="6"/>
      <c r="G28" s="6"/>
      <c r="H28" s="6"/>
      <c r="I28" s="6"/>
      <c r="J28" s="6"/>
      <c r="K28" s="6"/>
      <c r="L28" s="6"/>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t="s">
        <v>74</v>
      </c>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row r="48" spans="1:12">
      <c r="A48" s="2"/>
      <c r="B48" s="2"/>
      <c r="C48" s="2"/>
      <c r="D48" s="2"/>
      <c r="E48" s="2"/>
      <c r="F48" s="2"/>
      <c r="G48" s="2"/>
      <c r="H48" s="2"/>
      <c r="I48" s="2"/>
      <c r="J48" s="2"/>
      <c r="K48" s="2"/>
      <c r="L48" s="2"/>
    </row>
    <row r="49" spans="1:12">
      <c r="A49" s="2"/>
      <c r="B49" s="2"/>
      <c r="C49" s="2"/>
      <c r="D49" s="2"/>
      <c r="E49" s="2"/>
      <c r="F49" s="2"/>
      <c r="G49" s="2"/>
      <c r="H49" s="2"/>
      <c r="I49" s="2"/>
      <c r="J49" s="2"/>
      <c r="K49" s="2"/>
      <c r="L49" s="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2D050"/>
  </sheetPr>
  <dimension ref="A1:AR49"/>
  <sheetViews>
    <sheetView showGridLines="0" zoomScale="80" zoomScaleNormal="80" workbookViewId="0">
      <selection activeCell="H52" sqref="H52"/>
    </sheetView>
  </sheetViews>
  <sheetFormatPr defaultColWidth="8.85546875" defaultRowHeight="15"/>
  <cols>
    <col min="1" max="1" width="52.7109375" style="46" customWidth="1"/>
    <col min="2" max="10" width="11.85546875" style="46" bestFit="1" customWidth="1"/>
    <col min="11" max="11" width="9.5703125" style="46" customWidth="1"/>
    <col min="12" max="31" width="11.85546875" style="46" bestFit="1" customWidth="1"/>
    <col min="32" max="37" width="12.5703125" style="46" bestFit="1" customWidth="1"/>
    <col min="38" max="38" width="8.85546875" style="46"/>
    <col min="39" max="39" width="25" style="46" customWidth="1"/>
    <col min="40" max="40" width="25.85546875" style="46" customWidth="1"/>
    <col min="41" max="41" width="28.85546875" style="46" customWidth="1"/>
    <col min="42" max="16384" width="8.85546875" style="46"/>
  </cols>
  <sheetData>
    <row r="1" spans="1:44" ht="23.25">
      <c r="A1" s="1" t="s">
        <v>132</v>
      </c>
    </row>
    <row r="2" spans="1:44">
      <c r="A2" s="2"/>
    </row>
    <row r="3" spans="1:44">
      <c r="A3" s="3" t="s">
        <v>88</v>
      </c>
    </row>
    <row r="5" spans="1:44" s="2" customFormat="1">
      <c r="A5" s="3" t="s">
        <v>4</v>
      </c>
      <c r="B5" s="15"/>
      <c r="C5" s="16" t="str">
        <f>IF('Reference year for targets'!A10=1,"Per cent change on 1990 levels","Per cent change on 2005 levels")</f>
        <v>Per cent change on 1990 levels</v>
      </c>
      <c r="AM5" s="4"/>
      <c r="AN5" s="4"/>
      <c r="AO5" s="4"/>
      <c r="AP5" s="4"/>
      <c r="AQ5" s="4"/>
      <c r="AR5" s="4"/>
    </row>
    <row r="6" spans="1:44" s="2" customFormat="1" ht="14.25">
      <c r="B6" s="12"/>
      <c r="C6" s="13"/>
      <c r="D6" s="12"/>
      <c r="E6" s="12"/>
      <c r="F6" s="12"/>
      <c r="G6" s="12"/>
      <c r="H6" s="12"/>
      <c r="I6" s="12"/>
      <c r="J6" s="12"/>
      <c r="K6" s="12"/>
      <c r="L6" s="12"/>
      <c r="M6" s="12"/>
      <c r="N6" s="12"/>
      <c r="O6" s="12"/>
      <c r="P6" s="12"/>
      <c r="Q6" s="12"/>
      <c r="R6" s="6"/>
      <c r="S6" s="6"/>
      <c r="T6" s="6"/>
      <c r="U6" s="6"/>
      <c r="V6" s="6"/>
      <c r="W6" s="6"/>
      <c r="X6" s="6"/>
      <c r="Y6" s="6"/>
      <c r="Z6" s="6"/>
      <c r="AA6" s="6"/>
      <c r="AB6" s="6"/>
      <c r="AC6" s="6"/>
      <c r="AD6" s="6"/>
      <c r="AE6" s="6"/>
      <c r="AF6" s="6"/>
      <c r="AG6" s="6"/>
      <c r="AH6" s="6"/>
      <c r="AI6" s="6"/>
      <c r="AJ6" s="6"/>
      <c r="AK6" s="6"/>
      <c r="AL6" s="6"/>
      <c r="AM6" s="6"/>
      <c r="AN6" s="6"/>
    </row>
    <row r="7" spans="1:44" s="2" customFormat="1" ht="14.25">
      <c r="A7" s="2" t="str">
        <f>Data!A15</f>
        <v>Equal cost - high estimate</v>
      </c>
      <c r="B7" s="12"/>
      <c r="C7" s="14">
        <f>Data!X15</f>
        <v>0.08</v>
      </c>
      <c r="D7" s="12"/>
      <c r="E7" s="12"/>
      <c r="F7" s="12"/>
      <c r="G7" s="12"/>
      <c r="H7" s="12"/>
      <c r="I7" s="12"/>
      <c r="J7" s="12"/>
      <c r="K7" s="12"/>
      <c r="L7" s="12"/>
      <c r="M7" s="12"/>
      <c r="N7" s="12"/>
      <c r="O7" s="12"/>
      <c r="P7" s="12"/>
      <c r="Q7" s="12"/>
      <c r="R7" s="6"/>
      <c r="S7" s="6"/>
      <c r="T7" s="6"/>
      <c r="U7" s="6"/>
      <c r="V7" s="6"/>
      <c r="W7" s="6"/>
      <c r="X7" s="6"/>
      <c r="Y7" s="6"/>
      <c r="Z7" s="6"/>
      <c r="AA7" s="6"/>
      <c r="AB7" s="6"/>
      <c r="AC7" s="6"/>
      <c r="AD7" s="6"/>
      <c r="AE7" s="6"/>
      <c r="AF7" s="6"/>
      <c r="AG7" s="6"/>
      <c r="AH7" s="6"/>
      <c r="AI7" s="6"/>
      <c r="AJ7" s="6"/>
      <c r="AK7" s="6"/>
      <c r="AL7" s="6"/>
      <c r="AM7" s="6"/>
      <c r="AN7" s="6"/>
    </row>
    <row r="8" spans="1:44" s="2" customFormat="1" ht="14.25">
      <c r="A8" s="2" t="str">
        <f>Data!A16</f>
        <v>Equal cost - low estimate</v>
      </c>
      <c r="B8" s="12"/>
      <c r="C8" s="14">
        <f>Data!X16</f>
        <v>-0.02</v>
      </c>
      <c r="D8" s="12"/>
      <c r="E8" s="12"/>
      <c r="F8" s="12"/>
      <c r="G8" s="12"/>
      <c r="H8" s="12"/>
      <c r="I8" s="12"/>
      <c r="J8" s="12"/>
      <c r="K8" s="12"/>
      <c r="L8" s="12"/>
      <c r="M8" s="12"/>
      <c r="N8" s="12"/>
      <c r="O8" s="12"/>
      <c r="P8" s="12"/>
      <c r="Q8" s="12"/>
      <c r="R8" s="6"/>
      <c r="S8" s="6"/>
      <c r="T8" s="6"/>
      <c r="U8" s="6"/>
      <c r="V8" s="6"/>
      <c r="W8" s="6"/>
      <c r="X8" s="6"/>
      <c r="Y8" s="6"/>
      <c r="Z8" s="6"/>
      <c r="AA8" s="6"/>
      <c r="AB8" s="6"/>
      <c r="AC8" s="6"/>
      <c r="AD8" s="6"/>
      <c r="AE8" s="6"/>
      <c r="AF8" s="6"/>
      <c r="AG8" s="6"/>
      <c r="AH8" s="6"/>
      <c r="AI8" s="6"/>
      <c r="AJ8" s="6"/>
      <c r="AK8" s="6"/>
      <c r="AL8" s="6"/>
      <c r="AM8" s="6"/>
      <c r="AN8" s="6"/>
    </row>
    <row r="9" spans="1:44" s="2" customFormat="1" ht="14.25">
      <c r="A9" s="50" t="str">
        <f>Data!A17</f>
        <v>Equal cost - chart blank</v>
      </c>
      <c r="B9" s="48"/>
      <c r="C9" s="49">
        <f>Data!X17</f>
        <v>0</v>
      </c>
      <c r="D9" s="12"/>
      <c r="E9" s="12"/>
      <c r="F9" s="12"/>
      <c r="G9" s="12"/>
      <c r="H9" s="12"/>
      <c r="I9" s="12"/>
      <c r="J9" s="12"/>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7"/>
      <c r="AN9" s="6"/>
      <c r="AO9" s="8"/>
    </row>
    <row r="10" spans="1:44" s="2" customFormat="1" ht="14.25">
      <c r="A10" s="50" t="str">
        <f>Data!A18</f>
        <v>Equal cost - chart positive value</v>
      </c>
      <c r="B10" s="48"/>
      <c r="C10" s="49">
        <f>Data!X18</f>
        <v>0.08</v>
      </c>
      <c r="D10" s="12"/>
      <c r="E10" s="12"/>
      <c r="F10" s="12"/>
      <c r="G10" s="12"/>
      <c r="H10" s="12"/>
      <c r="I10" s="12"/>
      <c r="J10" s="12"/>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row>
    <row r="11" spans="1:44" s="2" customFormat="1">
      <c r="A11" s="50" t="str">
        <f>Data!A19</f>
        <v>Equal cost - chart negative value</v>
      </c>
      <c r="B11" s="48"/>
      <c r="C11" s="49">
        <f>Data!X19</f>
        <v>-0.02</v>
      </c>
      <c r="D11" s="12"/>
      <c r="E11" s="12"/>
      <c r="F11" s="12"/>
      <c r="G11" s="12"/>
      <c r="H11" s="12"/>
      <c r="I11" s="12"/>
      <c r="J11" s="6"/>
      <c r="K11" s="6"/>
      <c r="L11" s="37"/>
      <c r="M11" s="37"/>
      <c r="N11" s="37"/>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6" customFormat="1">
      <c r="A12" s="2" t="str">
        <f>Data!A20</f>
        <v>Equal emissions per-person in 2050</v>
      </c>
      <c r="B12" s="12"/>
      <c r="C12" s="14">
        <f>Data!X20</f>
        <v>-0.39</v>
      </c>
      <c r="D12" s="12"/>
      <c r="E12" s="12"/>
      <c r="F12" s="12"/>
      <c r="G12" s="12"/>
      <c r="H12" s="12"/>
      <c r="I12" s="12"/>
      <c r="L12" s="37"/>
      <c r="M12" s="37"/>
      <c r="N12" s="37"/>
      <c r="O12" s="12"/>
      <c r="P12" s="12"/>
      <c r="Q12" s="12"/>
    </row>
    <row r="13" spans="1:44" s="10" customFormat="1">
      <c r="A13" s="2" t="str">
        <f>Data!A21</f>
        <v>Historical responsibility</v>
      </c>
      <c r="B13" s="6"/>
      <c r="C13" s="14">
        <f>Data!X21</f>
        <v>-0.32</v>
      </c>
      <c r="D13" s="6"/>
      <c r="E13" s="6"/>
      <c r="F13" s="6"/>
      <c r="G13" s="6"/>
      <c r="H13" s="6"/>
      <c r="I13" s="6"/>
      <c r="J13" s="6"/>
      <c r="K13" s="6"/>
      <c r="L13" s="37"/>
      <c r="M13" s="37"/>
      <c r="N13" s="37"/>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4" s="10" customFormat="1">
      <c r="A14" s="2" t="str">
        <f>Data!A22</f>
        <v>Equal reduction from business as usual</v>
      </c>
      <c r="B14" s="6"/>
      <c r="C14" s="14">
        <f>Data!X22</f>
        <v>-0.4</v>
      </c>
      <c r="D14" s="6"/>
      <c r="E14" s="6"/>
      <c r="F14" s="6"/>
      <c r="G14" s="6"/>
      <c r="H14" s="6"/>
      <c r="I14" s="6"/>
      <c r="J14" s="6"/>
      <c r="K14" s="6"/>
      <c r="L14" s="37"/>
      <c r="M14" s="37"/>
      <c r="N14" s="37"/>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c r="A15" s="4" t="s">
        <v>134</v>
      </c>
      <c r="B15" s="43">
        <f>C15</f>
        <v>-0.11201750251657094</v>
      </c>
      <c r="C15" s="14">
        <f>Data!X23</f>
        <v>-0.11201750251657094</v>
      </c>
      <c r="D15" s="43">
        <f>C15</f>
        <v>-0.11201750251657094</v>
      </c>
      <c r="E15" s="6"/>
      <c r="F15" s="6"/>
      <c r="G15" s="6"/>
      <c r="H15" s="6"/>
      <c r="I15" s="6"/>
      <c r="J15" s="6"/>
      <c r="K15" s="6"/>
      <c r="L15" s="37"/>
      <c r="M15" s="37"/>
      <c r="N15" s="37"/>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D16" s="6"/>
      <c r="E16" s="6"/>
      <c r="F16" s="6"/>
      <c r="G16" s="6"/>
      <c r="H16" s="6"/>
      <c r="I16" s="6"/>
      <c r="J16" s="6"/>
      <c r="K16" s="6"/>
      <c r="L16" s="37"/>
      <c r="M16" s="37"/>
      <c r="N16" s="37"/>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14"/>
      <c r="D17" s="6"/>
      <c r="E17" s="6"/>
      <c r="F17" s="6"/>
      <c r="G17" s="6"/>
      <c r="H17" s="6"/>
      <c r="I17" s="6"/>
      <c r="J17" s="6"/>
      <c r="K17" s="6"/>
      <c r="L17" s="37"/>
      <c r="M17" s="37"/>
      <c r="N17" s="37"/>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2"/>
      <c r="B18" s="6"/>
      <c r="C18" s="8"/>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6"/>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6"/>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6"/>
      <c r="D23" s="6"/>
      <c r="E23" s="6"/>
      <c r="F23" s="6"/>
      <c r="G23" s="6"/>
      <c r="H23" s="6"/>
      <c r="I23" s="6"/>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c r="A24" s="4"/>
      <c r="B24" s="6"/>
      <c r="C24" s="6"/>
      <c r="D24" s="6"/>
      <c r="E24" s="6"/>
      <c r="F24" s="6"/>
      <c r="G24" s="6"/>
      <c r="H24" s="6"/>
      <c r="I24" s="6"/>
      <c r="J24" s="6"/>
      <c r="K24" s="6"/>
      <c r="L24" s="6"/>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6"/>
      <c r="C27" s="6"/>
      <c r="D27" s="6"/>
      <c r="E27" s="6"/>
      <c r="F27" s="6"/>
      <c r="G27" s="6"/>
      <c r="H27" s="6"/>
      <c r="I27" s="6"/>
      <c r="J27" s="6"/>
      <c r="K27" s="6"/>
      <c r="L27" s="6"/>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c r="A28" s="2"/>
      <c r="B28" s="6"/>
      <c r="C28" s="6"/>
      <c r="D28" s="6"/>
      <c r="E28" s="6"/>
      <c r="F28" s="6"/>
      <c r="G28" s="6"/>
      <c r="H28" s="6"/>
      <c r="I28" s="6"/>
      <c r="J28" s="6"/>
      <c r="K28" s="6"/>
      <c r="L28" s="6"/>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t="s">
        <v>74</v>
      </c>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row r="48" spans="1:12">
      <c r="A48" s="2"/>
      <c r="B48" s="2"/>
      <c r="C48" s="2"/>
      <c r="D48" s="2"/>
      <c r="E48" s="2"/>
      <c r="F48" s="2"/>
      <c r="G48" s="2"/>
      <c r="H48" s="2"/>
      <c r="I48" s="2"/>
      <c r="J48" s="2"/>
      <c r="K48" s="2"/>
      <c r="L48" s="2"/>
    </row>
    <row r="49" spans="1:12">
      <c r="A49" s="2"/>
      <c r="B49" s="2"/>
      <c r="C49" s="2"/>
      <c r="D49" s="2"/>
      <c r="E49" s="2"/>
      <c r="F49" s="2"/>
      <c r="G49" s="2"/>
      <c r="H49" s="2"/>
      <c r="I49" s="2"/>
      <c r="J49" s="2"/>
      <c r="K49" s="2"/>
      <c r="L49" s="2"/>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AR49"/>
  <sheetViews>
    <sheetView showGridLines="0" zoomScale="80" zoomScaleNormal="80" workbookViewId="0">
      <selection activeCell="M23" sqref="M23"/>
    </sheetView>
  </sheetViews>
  <sheetFormatPr defaultRowHeight="15"/>
  <cols>
    <col min="1" max="1" width="52.7109375" customWidth="1"/>
    <col min="2" max="2" width="11.85546875" bestFit="1" customWidth="1"/>
    <col min="3" max="3" width="17.5703125" customWidth="1"/>
    <col min="4" max="4" width="16" customWidth="1"/>
    <col min="5" max="7" width="11.85546875" bestFit="1" customWidth="1"/>
    <col min="8" max="8" width="17.5703125" customWidth="1"/>
    <col min="9" max="31" width="11.85546875" bestFit="1" customWidth="1"/>
    <col min="32" max="37" width="12.5703125" bestFit="1" customWidth="1"/>
    <col min="39" max="39" width="25" customWidth="1"/>
    <col min="40" max="40" width="25.85546875" customWidth="1"/>
    <col min="41" max="41" width="28.85546875" customWidth="1"/>
  </cols>
  <sheetData>
    <row r="1" spans="1:44" ht="23.25">
      <c r="A1" s="1" t="s">
        <v>132</v>
      </c>
    </row>
    <row r="2" spans="1:44">
      <c r="A2" s="2"/>
    </row>
    <row r="3" spans="1:44">
      <c r="A3" s="3" t="s">
        <v>113</v>
      </c>
    </row>
    <row r="5" spans="1:44" s="2" customFormat="1">
      <c r="A5" s="3" t="s">
        <v>4</v>
      </c>
      <c r="B5" s="15"/>
      <c r="C5" s="16" t="s">
        <v>14</v>
      </c>
      <c r="D5" s="16" t="s">
        <v>13</v>
      </c>
      <c r="E5" s="16" t="s">
        <v>12</v>
      </c>
      <c r="F5" s="16" t="s">
        <v>15</v>
      </c>
      <c r="G5" s="16" t="s">
        <v>16</v>
      </c>
      <c r="H5" s="16" t="s">
        <v>29</v>
      </c>
      <c r="I5" s="16" t="s">
        <v>89</v>
      </c>
      <c r="J5" s="16"/>
      <c r="AM5" s="4"/>
      <c r="AN5" s="4"/>
      <c r="AO5" s="4"/>
      <c r="AP5" s="4"/>
      <c r="AQ5" s="4"/>
      <c r="AR5" s="4"/>
    </row>
    <row r="6" spans="1:44" s="2" customFormat="1">
      <c r="A6" s="3"/>
      <c r="B6" s="15"/>
      <c r="C6" s="16"/>
      <c r="D6" s="16"/>
      <c r="E6" s="16"/>
      <c r="F6" s="16"/>
      <c r="G6" s="16"/>
      <c r="H6" s="16"/>
      <c r="I6" s="16"/>
      <c r="J6" s="16"/>
      <c r="AM6" s="4"/>
      <c r="AN6" s="4"/>
      <c r="AO6" s="4"/>
      <c r="AP6" s="4"/>
      <c r="AQ6" s="4"/>
      <c r="AR6" s="4"/>
    </row>
    <row r="7" spans="1:44" s="2" customFormat="1">
      <c r="A7" s="2" t="str">
        <f>Data!A15</f>
        <v>Equal cost - high estimate</v>
      </c>
      <c r="B7" s="15"/>
      <c r="C7" s="38">
        <f>Data!R15</f>
        <v>0.11</v>
      </c>
      <c r="D7" s="38">
        <f>Data!S15</f>
        <v>0.06</v>
      </c>
      <c r="E7" s="38">
        <f>Data!T15</f>
        <v>0</v>
      </c>
      <c r="F7" s="38">
        <f>Data!U15</f>
        <v>-0.05</v>
      </c>
      <c r="G7" s="38">
        <f>Data!V15</f>
        <v>0.13</v>
      </c>
      <c r="H7" s="38">
        <f>Data!W15</f>
        <v>0.23</v>
      </c>
      <c r="I7" s="38">
        <f>Data!X15</f>
        <v>0.08</v>
      </c>
      <c r="J7" s="16"/>
      <c r="AM7" s="4"/>
      <c r="AN7" s="4"/>
      <c r="AO7" s="4"/>
      <c r="AP7" s="4"/>
      <c r="AQ7" s="4"/>
      <c r="AR7" s="4"/>
    </row>
    <row r="8" spans="1:44" s="2" customFormat="1">
      <c r="A8" s="2" t="str">
        <f>Data!A16</f>
        <v>Equal cost - low estimate</v>
      </c>
      <c r="B8" s="15"/>
      <c r="C8" s="38">
        <f>Data!R16</f>
        <v>7.0000000000000007E-2</v>
      </c>
      <c r="D8" s="38">
        <f>Data!S16</f>
        <v>-8.8999999999999996E-2</v>
      </c>
      <c r="E8" s="38">
        <f>Data!T16</f>
        <v>-0.33400000000000002</v>
      </c>
      <c r="F8" s="38">
        <f>Data!U16</f>
        <v>-0.17</v>
      </c>
      <c r="G8" s="38">
        <f>Data!V16</f>
        <v>0.11</v>
      </c>
      <c r="H8" s="38">
        <f>Data!W16</f>
        <v>0.15</v>
      </c>
      <c r="I8" s="38">
        <f>Data!X16</f>
        <v>-0.02</v>
      </c>
      <c r="J8" s="14"/>
      <c r="AM8" s="4"/>
      <c r="AN8" s="4"/>
      <c r="AO8" s="4"/>
      <c r="AP8" s="4"/>
      <c r="AQ8" s="4"/>
      <c r="AR8" s="4"/>
    </row>
    <row r="9" spans="1:44" s="2" customFormat="1" ht="14.25">
      <c r="A9" s="58" t="s">
        <v>126</v>
      </c>
      <c r="B9" s="59"/>
      <c r="C9" s="57">
        <f>Data!R17</f>
        <v>7.0000000000000007E-2</v>
      </c>
      <c r="D9" s="57">
        <f>Data!S17</f>
        <v>0</v>
      </c>
      <c r="E9" s="57">
        <f>Data!U17</f>
        <v>-0.05</v>
      </c>
      <c r="F9" s="57">
        <f>Data!V17</f>
        <v>0.11</v>
      </c>
      <c r="G9" s="57">
        <f>Data!W17</f>
        <v>0.15</v>
      </c>
      <c r="H9" s="57">
        <f>Data!X17</f>
        <v>0</v>
      </c>
      <c r="I9" s="57">
        <f>Data!T17</f>
        <v>0</v>
      </c>
      <c r="J9" s="14"/>
      <c r="K9" s="12"/>
      <c r="L9" s="12"/>
      <c r="M9" s="12"/>
      <c r="N9" s="12"/>
      <c r="O9" s="12"/>
      <c r="P9" s="12"/>
      <c r="Q9" s="12"/>
      <c r="R9" s="6"/>
      <c r="S9" s="6"/>
      <c r="T9" s="6"/>
      <c r="U9" s="6"/>
      <c r="V9" s="6"/>
      <c r="W9" s="6"/>
      <c r="X9" s="6"/>
      <c r="Y9" s="6"/>
      <c r="Z9" s="6"/>
      <c r="AA9" s="6"/>
      <c r="AB9" s="6"/>
      <c r="AC9" s="6"/>
      <c r="AD9" s="6"/>
      <c r="AE9" s="6"/>
      <c r="AF9" s="6"/>
      <c r="AG9" s="6"/>
      <c r="AH9" s="6"/>
      <c r="AI9" s="6"/>
      <c r="AJ9" s="6"/>
      <c r="AK9" s="6"/>
      <c r="AL9" s="6"/>
      <c r="AM9" s="6"/>
      <c r="AN9" s="6"/>
    </row>
    <row r="10" spans="1:44" s="2" customFormat="1" ht="14.25">
      <c r="A10" s="58" t="s">
        <v>128</v>
      </c>
      <c r="B10" s="59"/>
      <c r="C10" s="57">
        <f>Data!R18</f>
        <v>3.9999999999999994E-2</v>
      </c>
      <c r="D10" s="57">
        <f>Data!S18</f>
        <v>0.06</v>
      </c>
      <c r="E10" s="57">
        <f>Data!U18</f>
        <v>0</v>
      </c>
      <c r="F10" s="57">
        <f>Data!V18</f>
        <v>2.0000000000000004E-2</v>
      </c>
      <c r="G10" s="57">
        <f>Data!W18</f>
        <v>8.0000000000000016E-2</v>
      </c>
      <c r="H10" s="57">
        <f>Data!X18</f>
        <v>0.08</v>
      </c>
      <c r="I10" s="57">
        <f>Data!T18</f>
        <v>0</v>
      </c>
      <c r="J10" s="14"/>
      <c r="K10" s="12"/>
      <c r="L10" s="12"/>
      <c r="M10" s="12"/>
      <c r="N10" s="12"/>
      <c r="O10" s="12"/>
      <c r="P10" s="12"/>
      <c r="Q10" s="12"/>
      <c r="R10" s="6"/>
      <c r="S10" s="6"/>
      <c r="T10" s="6"/>
      <c r="U10" s="6"/>
      <c r="V10" s="6"/>
      <c r="W10" s="6"/>
      <c r="X10" s="6"/>
      <c r="Y10" s="6"/>
      <c r="Z10" s="6"/>
      <c r="AA10" s="6"/>
      <c r="AB10" s="6"/>
      <c r="AC10" s="6"/>
      <c r="AD10" s="6"/>
      <c r="AE10" s="6"/>
      <c r="AF10" s="6"/>
      <c r="AG10" s="6"/>
      <c r="AH10" s="6"/>
      <c r="AI10" s="6"/>
      <c r="AJ10" s="6"/>
      <c r="AK10" s="6"/>
      <c r="AL10" s="6"/>
      <c r="AM10" s="7"/>
      <c r="AN10" s="6"/>
      <c r="AO10" s="8"/>
    </row>
    <row r="11" spans="1:44" s="2" customFormat="1" ht="13.15" customHeight="1">
      <c r="A11" s="58" t="s">
        <v>127</v>
      </c>
      <c r="B11" s="59"/>
      <c r="C11" s="57">
        <f>Data!R19</f>
        <v>0</v>
      </c>
      <c r="D11" s="57">
        <f>Data!S19</f>
        <v>-8.8999999999999996E-2</v>
      </c>
      <c r="E11" s="57">
        <f>Data!U19</f>
        <v>-0.12000000000000001</v>
      </c>
      <c r="F11" s="57">
        <f>Data!V19</f>
        <v>0</v>
      </c>
      <c r="G11" s="57">
        <f>Data!W19</f>
        <v>0</v>
      </c>
      <c r="H11" s="57">
        <f>Data!X19</f>
        <v>-0.02</v>
      </c>
      <c r="I11" s="57">
        <f>Data!T19</f>
        <v>-0.33400000000000002</v>
      </c>
      <c r="J11" s="14"/>
      <c r="K11" s="12"/>
      <c r="L11" s="12"/>
      <c r="M11" s="12"/>
      <c r="N11" s="12"/>
      <c r="O11" s="12"/>
      <c r="P11" s="12"/>
      <c r="Q11" s="12"/>
      <c r="R11" s="6"/>
      <c r="S11" s="6"/>
      <c r="T11" s="6"/>
      <c r="U11" s="6"/>
      <c r="V11" s="6"/>
      <c r="W11" s="6"/>
      <c r="X11" s="6"/>
      <c r="Y11" s="6"/>
      <c r="Z11" s="6"/>
      <c r="AA11" s="6"/>
      <c r="AB11" s="6"/>
      <c r="AC11" s="6"/>
      <c r="AD11" s="6"/>
      <c r="AE11" s="6"/>
      <c r="AF11" s="6"/>
      <c r="AG11" s="6"/>
      <c r="AH11" s="6"/>
      <c r="AI11" s="6"/>
      <c r="AJ11" s="6"/>
      <c r="AK11" s="6"/>
      <c r="AL11" s="6"/>
      <c r="AM11" s="7"/>
      <c r="AN11" s="6"/>
    </row>
    <row r="12" spans="1:44" s="6" customFormat="1" ht="14.25">
      <c r="A12" s="5" t="s">
        <v>0</v>
      </c>
      <c r="B12" s="12"/>
      <c r="C12" s="14">
        <f>Data!R20</f>
        <v>-0.13100000000000001</v>
      </c>
      <c r="D12" s="14">
        <f>Data!S20</f>
        <v>-8.5000000000000006E-2</v>
      </c>
      <c r="E12" s="14">
        <f>Data!U20</f>
        <v>0.192</v>
      </c>
      <c r="F12" s="14">
        <f>Data!V20</f>
        <v>7.3000000000000001E-3</v>
      </c>
      <c r="G12" s="14">
        <f>Data!W20</f>
        <v>-4.1000000000000002E-2</v>
      </c>
      <c r="H12" s="14">
        <f>Data!X20</f>
        <v>-0.39</v>
      </c>
      <c r="I12" s="14">
        <f>Data!T20</f>
        <v>3.7999999999999999E-2</v>
      </c>
      <c r="J12" s="14"/>
      <c r="K12" s="12"/>
      <c r="L12" s="12"/>
      <c r="M12" s="12"/>
      <c r="N12" s="12"/>
      <c r="O12" s="12"/>
      <c r="P12" s="12"/>
      <c r="Q12" s="12"/>
    </row>
    <row r="13" spans="1:44" s="10" customFormat="1">
      <c r="A13" s="4" t="s">
        <v>1</v>
      </c>
      <c r="B13" s="6"/>
      <c r="C13" s="14">
        <f>Data!R21</f>
        <v>-3.0000000000000001E-3</v>
      </c>
      <c r="D13" s="14">
        <f>Data!S21</f>
        <v>-0.16800000000000001</v>
      </c>
      <c r="E13" s="14">
        <f>Data!U21</f>
        <v>-0.05</v>
      </c>
      <c r="F13" s="14">
        <f>Data!V21</f>
        <v>8.6999999999999994E-3</v>
      </c>
      <c r="G13" s="14">
        <f>Data!W21</f>
        <v>0.02</v>
      </c>
      <c r="H13" s="14">
        <f>Data!X21</f>
        <v>-0.32</v>
      </c>
      <c r="I13" s="14">
        <f>Data!T21</f>
        <v>-0.63</v>
      </c>
      <c r="J13" s="14"/>
      <c r="K13" s="6"/>
      <c r="L13" s="6"/>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44" s="10" customFormat="1">
      <c r="A14" s="4" t="s">
        <v>2</v>
      </c>
      <c r="B14" s="6"/>
      <c r="C14" s="14">
        <f>Data!R22</f>
        <v>-6.7000000000000004E-2</v>
      </c>
      <c r="D14" s="14">
        <f>Data!S22</f>
        <v>-0.21</v>
      </c>
      <c r="E14" s="14">
        <f>Data!U22</f>
        <v>-7.2999999999999995E-2</v>
      </c>
      <c r="F14" s="14">
        <f>Data!V22</f>
        <v>-0.01</v>
      </c>
      <c r="G14" s="14">
        <f>Data!W22</f>
        <v>0.02</v>
      </c>
      <c r="H14" s="14">
        <f>Data!X22</f>
        <v>-0.4</v>
      </c>
      <c r="I14" s="14">
        <f>Data!T22</f>
        <v>-0.2</v>
      </c>
      <c r="J14" s="14"/>
      <c r="K14" s="6"/>
      <c r="L14" s="6"/>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44" s="10" customFormat="1" ht="29.25">
      <c r="A15" s="4" t="s">
        <v>114</v>
      </c>
      <c r="B15" s="6"/>
      <c r="C15" s="14">
        <f>MEDIAN(C12:C14)</f>
        <v>-6.7000000000000004E-2</v>
      </c>
      <c r="D15" s="14">
        <f t="shared" ref="D15:I15" si="0">MEDIAN(D12:D14)</f>
        <v>-0.16800000000000001</v>
      </c>
      <c r="E15" s="14">
        <f t="shared" si="0"/>
        <v>-0.05</v>
      </c>
      <c r="F15" s="14">
        <f t="shared" si="0"/>
        <v>7.3000000000000001E-3</v>
      </c>
      <c r="G15" s="14">
        <f t="shared" si="0"/>
        <v>0.02</v>
      </c>
      <c r="H15" s="14">
        <f t="shared" si="0"/>
        <v>-0.39</v>
      </c>
      <c r="I15" s="14">
        <f t="shared" si="0"/>
        <v>-0.2</v>
      </c>
      <c r="J15" s="14"/>
      <c r="K15" s="6"/>
      <c r="L15" s="6"/>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44" s="10" customFormat="1">
      <c r="A16" s="60" t="str">
        <f>'Figure 7 - United Kingdom'!A15</f>
        <v>New Zealand 2030 INDC</v>
      </c>
      <c r="B16" s="43">
        <f>C16</f>
        <v>-0.11201750251657094</v>
      </c>
      <c r="C16" s="43">
        <f>Data!R23</f>
        <v>-0.11201750251657094</v>
      </c>
      <c r="D16" s="43">
        <f>Data!S23</f>
        <v>-0.11201750251657094</v>
      </c>
      <c r="E16" s="43">
        <f>Data!T23</f>
        <v>-0.11201750251657094</v>
      </c>
      <c r="F16" s="43">
        <f>Data!U23</f>
        <v>-0.11201750251657094</v>
      </c>
      <c r="G16" s="43">
        <f>Data!V23</f>
        <v>-0.11201750251657094</v>
      </c>
      <c r="H16" s="43">
        <f>Data!W23</f>
        <v>-0.11201750251657094</v>
      </c>
      <c r="I16" s="43">
        <f>Data!X23</f>
        <v>-0.11201750251657094</v>
      </c>
      <c r="J16" s="6"/>
      <c r="K16" s="6"/>
      <c r="L16" s="6"/>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row>
    <row r="17" spans="1:40" s="10" customFormat="1">
      <c r="A17" s="4"/>
      <c r="B17" s="6"/>
      <c r="C17" s="8"/>
      <c r="D17" s="6"/>
      <c r="E17" s="6"/>
      <c r="F17" s="6"/>
      <c r="G17" s="6"/>
      <c r="H17" s="6"/>
      <c r="I17" s="6"/>
      <c r="J17" s="6"/>
      <c r="K17" s="6"/>
      <c r="L17" s="6"/>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row>
    <row r="18" spans="1:40" s="10" customFormat="1">
      <c r="A18" s="2"/>
      <c r="B18" s="6"/>
      <c r="C18" s="8"/>
      <c r="D18" s="6"/>
      <c r="E18" s="6"/>
      <c r="F18" s="6"/>
      <c r="G18" s="6"/>
      <c r="H18" s="6"/>
      <c r="I18" s="6"/>
      <c r="J18" s="6"/>
      <c r="K18" s="6"/>
      <c r="L18" s="6"/>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row>
    <row r="19" spans="1:40" s="10" customFormat="1">
      <c r="A19" s="4"/>
      <c r="B19" s="6"/>
      <c r="C19" s="6"/>
      <c r="D19" s="6"/>
      <c r="E19" s="6"/>
      <c r="F19" s="6"/>
      <c r="G19" s="6"/>
      <c r="H19" s="6"/>
      <c r="I19" s="6"/>
      <c r="J19" s="6"/>
      <c r="K19" s="6"/>
      <c r="L19" s="6"/>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row>
    <row r="20" spans="1:40" s="10" customFormat="1">
      <c r="A20" s="4"/>
      <c r="B20" s="6"/>
      <c r="C20" s="6"/>
      <c r="D20" s="6"/>
      <c r="E20" s="6"/>
      <c r="F20" s="6"/>
      <c r="G20" s="6"/>
      <c r="H20" s="6"/>
      <c r="I20" s="6"/>
      <c r="J20" s="6"/>
      <c r="K20" s="6"/>
      <c r="L20" s="6"/>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row>
    <row r="21" spans="1:40" s="10" customFormat="1">
      <c r="A21" s="4"/>
      <c r="B21" s="6"/>
      <c r="C21" s="17"/>
      <c r="D21" s="6"/>
      <c r="E21" s="6"/>
      <c r="F21" s="6"/>
      <c r="G21" s="6"/>
      <c r="H21" s="6"/>
      <c r="I21" s="6"/>
      <c r="J21" s="6"/>
      <c r="K21" s="6"/>
      <c r="L21" s="6"/>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row>
    <row r="22" spans="1:40" s="10" customFormat="1">
      <c r="A22" s="4"/>
      <c r="B22" s="6"/>
      <c r="C22" s="6"/>
      <c r="D22" s="6"/>
      <c r="E22" s="6"/>
      <c r="F22" s="6"/>
      <c r="G22" s="6"/>
      <c r="H22" s="6"/>
      <c r="I22" s="6"/>
      <c r="J22" s="6"/>
      <c r="K22" s="6"/>
      <c r="L22" s="6"/>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row>
    <row r="23" spans="1:40" s="10" customFormat="1">
      <c r="A23" s="4"/>
      <c r="B23" s="6"/>
      <c r="C23" s="6"/>
      <c r="D23" s="6"/>
      <c r="E23" s="6"/>
      <c r="F23" s="6"/>
      <c r="G23" s="6"/>
      <c r="H23" s="6"/>
      <c r="I23" s="6"/>
      <c r="J23" s="6"/>
      <c r="K23" s="6"/>
      <c r="L23" s="6"/>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s="10" customFormat="1">
      <c r="A24" s="4"/>
      <c r="B24" s="6"/>
      <c r="C24" s="6"/>
      <c r="D24" s="6"/>
      <c r="E24" s="6"/>
      <c r="F24" s="6"/>
      <c r="G24" s="6"/>
      <c r="H24" s="6"/>
      <c r="I24" s="6"/>
      <c r="J24" s="6"/>
      <c r="K24" s="6"/>
      <c r="L24" s="6"/>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row>
    <row r="25" spans="1:40">
      <c r="A25" s="2"/>
      <c r="B25" s="6"/>
      <c r="C25" s="6"/>
      <c r="D25" s="6"/>
      <c r="E25" s="6"/>
      <c r="F25" s="6"/>
      <c r="G25" s="6"/>
      <c r="H25" s="6"/>
      <c r="I25" s="6"/>
      <c r="J25" s="6"/>
      <c r="K25" s="6"/>
      <c r="L25" s="6"/>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row r="26" spans="1:40">
      <c r="A26" s="2"/>
      <c r="B26" s="6"/>
      <c r="C26" s="6"/>
      <c r="D26" s="6"/>
      <c r="E26" s="6"/>
      <c r="F26" s="6"/>
      <c r="G26" s="6"/>
      <c r="H26" s="6"/>
      <c r="I26" s="6"/>
      <c r="J26" s="6"/>
      <c r="K26" s="6"/>
      <c r="L26" s="6"/>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row>
    <row r="27" spans="1:40">
      <c r="A27" s="2"/>
      <c r="B27" s="6"/>
      <c r="C27" s="6"/>
      <c r="D27" s="6"/>
      <c r="E27" s="6"/>
      <c r="F27" s="6"/>
      <c r="G27" s="6"/>
      <c r="H27" s="6"/>
      <c r="I27" s="6"/>
      <c r="J27" s="6"/>
      <c r="K27" s="6"/>
      <c r="L27" s="6"/>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0">
      <c r="A28" s="2"/>
      <c r="B28" s="6"/>
      <c r="C28" s="6"/>
      <c r="D28" s="6"/>
      <c r="E28" s="6"/>
      <c r="F28" s="6"/>
      <c r="G28" s="6"/>
      <c r="H28" s="6"/>
      <c r="I28" s="6"/>
      <c r="J28" s="6"/>
      <c r="K28" s="6"/>
      <c r="L28" s="6"/>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row>
    <row r="29" spans="1:40">
      <c r="A29" s="2"/>
      <c r="B29" s="2"/>
      <c r="C29" s="2"/>
      <c r="D29" s="2"/>
      <c r="E29" s="2"/>
      <c r="F29" s="2"/>
      <c r="G29" s="2"/>
      <c r="H29" s="2"/>
      <c r="I29" s="2"/>
      <c r="J29" s="2"/>
      <c r="K29" s="2"/>
      <c r="L29" s="2"/>
    </row>
    <row r="30" spans="1:40">
      <c r="A30" s="2"/>
      <c r="B30" s="2"/>
      <c r="C30" s="2"/>
      <c r="D30" s="2"/>
      <c r="E30" s="2"/>
      <c r="F30" s="2"/>
      <c r="G30" s="2"/>
      <c r="H30" s="2"/>
      <c r="I30" s="2"/>
      <c r="J30" s="2"/>
      <c r="K30" s="2"/>
      <c r="L30" s="2"/>
    </row>
    <row r="31" spans="1:40">
      <c r="A31" s="2"/>
      <c r="B31" s="2"/>
      <c r="C31" s="2"/>
      <c r="D31" s="2"/>
      <c r="E31" s="2"/>
      <c r="F31" s="2"/>
      <c r="G31" s="2"/>
      <c r="H31" s="2"/>
      <c r="I31" s="2"/>
      <c r="J31" s="2"/>
      <c r="K31" s="2"/>
      <c r="L31" s="2"/>
    </row>
    <row r="32" spans="1:40">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t="s">
        <v>5</v>
      </c>
      <c r="B39" s="2"/>
      <c r="C39" s="2"/>
      <c r="D39" s="2"/>
      <c r="E39" s="2"/>
      <c r="F39" s="2"/>
      <c r="G39" s="2"/>
      <c r="H39" s="2"/>
      <c r="I39" s="2"/>
      <c r="J39" s="2"/>
      <c r="K39" s="2"/>
      <c r="L39" s="2"/>
    </row>
    <row r="40" spans="1:12">
      <c r="A40" s="2"/>
      <c r="B40" s="2"/>
      <c r="C40" s="2"/>
      <c r="D40" s="2"/>
      <c r="E40" s="2"/>
      <c r="F40" s="2"/>
      <c r="G40" s="2"/>
      <c r="H40" s="2"/>
      <c r="I40" s="2"/>
      <c r="J40" s="2"/>
      <c r="K40" s="2"/>
      <c r="L40" s="2"/>
    </row>
    <row r="41" spans="1:12">
      <c r="A41" s="2"/>
      <c r="B41" s="2"/>
      <c r="C41" s="2"/>
      <c r="D41" s="2"/>
      <c r="E41" s="2"/>
      <c r="F41" s="2"/>
      <c r="G41" s="2"/>
      <c r="H41" s="2"/>
      <c r="I41" s="2"/>
      <c r="J41" s="2"/>
      <c r="K41" s="2"/>
      <c r="L41" s="2"/>
    </row>
    <row r="42" spans="1:12">
      <c r="A42" s="2"/>
      <c r="B42" s="2"/>
      <c r="C42" s="2"/>
      <c r="D42" s="2"/>
      <c r="E42" s="2"/>
      <c r="F42" s="2"/>
      <c r="G42" s="2"/>
      <c r="H42" s="2"/>
      <c r="I42" s="2"/>
      <c r="J42" s="2"/>
      <c r="K42" s="2"/>
      <c r="L42" s="2"/>
    </row>
    <row r="43" spans="1:12">
      <c r="A43" s="2"/>
      <c r="B43" s="2"/>
      <c r="C43" s="2"/>
      <c r="D43" s="2"/>
      <c r="E43" s="2"/>
      <c r="F43" s="2"/>
      <c r="G43" s="2"/>
      <c r="H43" s="2"/>
      <c r="I43" s="2"/>
      <c r="J43" s="2"/>
      <c r="K43" s="2"/>
      <c r="L43" s="2"/>
    </row>
    <row r="44" spans="1:12">
      <c r="A44" s="2"/>
      <c r="B44" s="2"/>
      <c r="C44" s="2"/>
      <c r="D44" s="2"/>
      <c r="E44" s="2"/>
      <c r="F44" s="2"/>
      <c r="G44" s="2"/>
      <c r="H44" s="2"/>
      <c r="I44" s="2"/>
      <c r="J44" s="2"/>
      <c r="K44" s="2"/>
      <c r="L44" s="2"/>
    </row>
    <row r="45" spans="1:12">
      <c r="A45" s="2"/>
      <c r="B45" s="2"/>
      <c r="C45" s="2"/>
      <c r="D45" s="2"/>
      <c r="E45" s="2"/>
      <c r="F45" s="2"/>
      <c r="G45" s="2"/>
      <c r="H45" s="2"/>
      <c r="I45" s="2"/>
      <c r="J45" s="2"/>
      <c r="K45" s="2"/>
      <c r="L45" s="2"/>
    </row>
    <row r="46" spans="1:12">
      <c r="A46" s="2"/>
      <c r="B46" s="2"/>
      <c r="C46" s="2"/>
      <c r="D46" s="2"/>
      <c r="E46" s="2"/>
      <c r="F46" s="2"/>
      <c r="G46" s="2"/>
      <c r="H46" s="2"/>
      <c r="I46" s="2"/>
      <c r="J46" s="2"/>
      <c r="K46" s="2"/>
      <c r="L46" s="2"/>
    </row>
    <row r="47" spans="1:12">
      <c r="A47" s="2"/>
      <c r="B47" s="2"/>
      <c r="C47" s="2"/>
      <c r="D47" s="2"/>
      <c r="E47" s="2"/>
      <c r="F47" s="2"/>
      <c r="G47" s="2"/>
      <c r="H47" s="2"/>
      <c r="I47" s="2"/>
      <c r="J47" s="2"/>
      <c r="K47" s="2"/>
      <c r="L47" s="2"/>
    </row>
    <row r="48" spans="1:12">
      <c r="A48" s="2"/>
      <c r="B48" s="2"/>
      <c r="C48" s="2"/>
      <c r="D48" s="2"/>
      <c r="E48" s="2"/>
      <c r="F48" s="2"/>
      <c r="G48" s="2"/>
      <c r="H48" s="2"/>
      <c r="I48" s="2"/>
      <c r="J48" s="2"/>
      <c r="K48" s="2"/>
      <c r="L48" s="2"/>
    </row>
    <row r="49" spans="1:12">
      <c r="A49" s="2"/>
      <c r="B49" s="2"/>
      <c r="C49" s="2"/>
      <c r="D49" s="2"/>
      <c r="E49" s="2"/>
      <c r="F49" s="2"/>
      <c r="G49" s="2"/>
      <c r="H49" s="2"/>
      <c r="I49" s="2"/>
      <c r="J49" s="2"/>
      <c r="K49" s="2"/>
      <c r="L49" s="2"/>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Reference year for targets</vt:lpstr>
      <vt:lpstr>Figure 1 - EU</vt:lpstr>
      <vt:lpstr>Figure 2 - USA</vt:lpstr>
      <vt:lpstr>Figure 3 - China</vt:lpstr>
      <vt:lpstr>Figure 4 - Australia</vt:lpstr>
      <vt:lpstr>Figure 5 - Canada</vt:lpstr>
      <vt:lpstr>Figure 6 - Japan</vt:lpstr>
      <vt:lpstr>Figure 7 - United Kingdom</vt:lpstr>
      <vt:lpstr>Figure 8 - All countries</vt:lpstr>
      <vt:lpstr>Figure 9 - Temperature rise</vt:lpstr>
      <vt:lpstr>Figure 10 - Example 2 degrees</vt:lpstr>
      <vt:lpstr>Figure 11 - Equal cost</vt:lpstr>
      <vt:lpstr>Figure 12 - Per capita</vt:lpstr>
      <vt:lpstr>Figure 13 - Historical</vt:lpstr>
      <vt:lpstr>Figure 14 - Reduction from BAU</vt:lpstr>
      <vt:lpstr>Figure 15 - 2 degrees - China</vt:lpstr>
      <vt:lpstr>Figure 16 - 2 degrees - NZ</vt:lpstr>
      <vt:lpstr>Figure 17 - Carbon price paths</vt:lpstr>
      <vt:lpstr>Data</vt:lpstr>
    </vt:vector>
  </TitlesOfParts>
  <Company>Department of the Prime Minister and Cabinet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for the Environment</dc:creator>
  <cp:lastModifiedBy>Nick Stocker</cp:lastModifiedBy>
  <dcterms:created xsi:type="dcterms:W3CDTF">2014-02-05T00:16:39Z</dcterms:created>
  <dcterms:modified xsi:type="dcterms:W3CDTF">2016-04-22T04:37:46Z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-1155842253</vt:i4>
  </property>
  <property fmtid="{D5CDD505-2E9C-101B-9397-08002B2CF9AE}" pid="3" name="_NewReviewCycle">
    <vt:lpwstr/>
  </property>
  <property fmtid="{D5CDD505-2E9C-101B-9397-08002B2CF9AE}" pid="4" name="_EmailSubject">
    <vt:lpwstr>Publication of comparability paper</vt:lpwstr>
  </property>
  <property fmtid="{D5CDD505-2E9C-101B-9397-08002B2CF9AE}" pid="5" name="_AuthorEmail">
    <vt:lpwstr>Daniel.Green@mfe.govt.nz</vt:lpwstr>
  </property>
  <property fmtid="{D5CDD505-2E9C-101B-9397-08002B2CF9AE}" pid="6" name="_AuthorEmailDisplayName">
    <vt:lpwstr>Daniel Green</vt:lpwstr>
  </property>
  <property fmtid="{D5CDD505-2E9C-101B-9397-08002B2CF9AE}" pid="7" name="_PreviousAdHocReviewCycleID">
    <vt:i4>-756811376</vt:i4>
  </property>
  <property fmtid="{D5CDD505-2E9C-101B-9397-08002B2CF9AE}" pid="8" name="_ReviewingToolsShownOnce">
    <vt:lpwstr/>
  </property>
</Properties>
</file>

<file path=userCustomization/customUI.xml><?xml version="1.0" encoding="utf-8"?>
<mso:customUI xmlns:mso="http://schemas.microsoft.com/office/2006/01/customui">
  <mso:ribbon>
    <mso:qat>
      <mso:documentControls>
        <mso:control idQ="mso:MacroPlay" visible="true"/>
      </mso:documentControls>
    </mso:qat>
  </mso:ribbon>
</mso:customUI>
</file>