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defaultThemeVersion="166925"/>
  <mc:AlternateContent xmlns:mc="http://schemas.openxmlformats.org/markup-compatibility/2006">
    <mc:Choice Requires="x15">
      <x15ac:absPath xmlns:x15ac="http://schemas.microsoft.com/office/spreadsheetml/2010/11/ac" url="\\mfeprodfps01\polglaset$\Desktop\versions of risk assessment guidance\"/>
    </mc:Choice>
  </mc:AlternateContent>
  <xr:revisionPtr revIDLastSave="0" documentId="8_{04CD5BDE-5947-4262-9E2E-BD13ED937E9C}" xr6:coauthVersionLast="47" xr6:coauthVersionMax="47" xr10:uidLastSave="{00000000-0000-0000-0000-000000000000}"/>
  <bookViews>
    <workbookView xWindow="-120" yWindow="-16320" windowWidth="29040" windowHeight="15840" firstSheet="1" activeTab="1" xr2:uid="{2EA19AB1-F7F5-4539-B3E7-0CB66DADF696}"/>
  </bookViews>
  <sheets>
    <sheet name="Exposure Vulnerability Risk" sheetId="1" r:id="rId1"/>
    <sheet name="Validation" sheetId="2" r:id="rId2"/>
  </sheets>
  <definedNames>
    <definedName name="table.risk.IPCC">'Exposure Vulnerability Risk'!$A$5:$V$10</definedName>
    <definedName name="table.risk.ISO31000">#REF!</definedName>
    <definedName name="v.Exposure">Validation!$B$4:$B$7</definedName>
    <definedName name="v.IPCC.adaptcap">Validation!$B$16:$C$19</definedName>
    <definedName name="v.IPCC.risk">Validation!$I$10:$J$25</definedName>
    <definedName name="v.IPCC.Sensitivity">Validation!$B$22:$C$25</definedName>
    <definedName name="v.IPCC.Vul">Validation!$F$10:$G$21</definedName>
    <definedName name="v.IPCC.Vul.Code">Validation!$B$22:$C$25</definedName>
    <definedName name="v.ISO31000.Consequence">Validation!$M$28:$N$32</definedName>
    <definedName name="v.ISO31000.Likelihood">Validation!#REF!</definedName>
    <definedName name="v.ISO31000.Risk">Validation!#REF!</definedName>
    <definedName name="v.risk.code">Validation!$B$35:$C$38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 l="1"/>
  <c r="S5" i="1" s="1"/>
  <c r="Q6" i="1"/>
  <c r="R6" i="1" s="1"/>
  <c r="Q7" i="1"/>
  <c r="S7" i="1" s="1"/>
  <c r="Q8" i="1"/>
  <c r="R8" i="1" s="1"/>
  <c r="Q9" i="1"/>
  <c r="S9" i="1" s="1"/>
  <c r="R5" i="1" l="1"/>
  <c r="V5" i="1"/>
  <c r="U5" i="1"/>
  <c r="T5" i="1"/>
  <c r="T9" i="1"/>
  <c r="V7" i="1"/>
  <c r="R9" i="1"/>
  <c r="U9" i="1"/>
  <c r="T7" i="1"/>
  <c r="R7" i="1"/>
  <c r="V8" i="1"/>
  <c r="V6" i="1"/>
  <c r="U8" i="1"/>
  <c r="U6" i="1"/>
  <c r="V9" i="1"/>
  <c r="U7" i="1"/>
  <c r="T8" i="1"/>
  <c r="T6" i="1"/>
  <c r="S8" i="1"/>
  <c r="S6" i="1"/>
  <c r="Q10" i="1"/>
  <c r="R10" i="1"/>
  <c r="S10" i="1"/>
  <c r="T10" i="1"/>
  <c r="U10" i="1"/>
  <c r="V10" i="1"/>
  <c r="O21" i="2"/>
  <c r="P21" i="2"/>
  <c r="Q21" i="2"/>
  <c r="R21" i="2"/>
  <c r="O22" i="2"/>
  <c r="P22" i="2"/>
  <c r="Q22" i="2"/>
  <c r="R22" i="2"/>
  <c r="O23" i="2"/>
  <c r="P23" i="2"/>
  <c r="Q23" i="2"/>
  <c r="R23" i="2"/>
  <c r="P20" i="2"/>
  <c r="Q20" i="2"/>
  <c r="R20" i="2"/>
  <c r="O20" i="2"/>
  <c r="O14" i="2"/>
  <c r="P14" i="2"/>
  <c r="Q14" i="2"/>
  <c r="R14" i="2"/>
  <c r="O13" i="2"/>
  <c r="P13" i="2"/>
  <c r="Q13" i="2"/>
  <c r="R13" i="2"/>
  <c r="P12" i="2"/>
  <c r="Q12" i="2"/>
  <c r="R12" i="2"/>
  <c r="O12" i="2"/>
  <c r="V11" i="1"/>
  <c r="V12" i="1"/>
  <c r="V13" i="1"/>
  <c r="V14" i="1"/>
  <c r="V15" i="1"/>
  <c r="V16" i="1"/>
  <c r="V17" i="1"/>
  <c r="V18" i="1"/>
  <c r="U11" i="1"/>
  <c r="U12" i="1"/>
  <c r="U13" i="1"/>
  <c r="U14" i="1"/>
  <c r="U15" i="1"/>
  <c r="U16" i="1"/>
  <c r="U17" i="1"/>
  <c r="U18" i="1"/>
  <c r="T11" i="1"/>
  <c r="T12" i="1"/>
  <c r="T13" i="1"/>
  <c r="T14" i="1"/>
  <c r="T15" i="1"/>
  <c r="T16" i="1"/>
  <c r="T17" i="1"/>
  <c r="T18" i="1"/>
  <c r="S11" i="1"/>
  <c r="S12" i="1"/>
  <c r="S13" i="1"/>
  <c r="R11" i="1"/>
  <c r="R12" i="1"/>
  <c r="R13" i="1" l="1"/>
  <c r="R14" i="1"/>
  <c r="S14" i="1"/>
  <c r="R15" i="1"/>
  <c r="S15" i="1"/>
  <c r="R16" i="1"/>
  <c r="S16" i="1"/>
  <c r="R17" i="1"/>
  <c r="S17" i="1"/>
  <c r="R18" i="1"/>
  <c r="S18" i="1"/>
  <c r="R19" i="1"/>
  <c r="S19" i="1"/>
  <c r="T19" i="1"/>
  <c r="U19" i="1"/>
  <c r="V19" i="1"/>
  <c r="R20" i="1"/>
  <c r="S20" i="1"/>
  <c r="T20" i="1"/>
  <c r="U20" i="1"/>
  <c r="V20" i="1"/>
  <c r="R21" i="1"/>
  <c r="S21" i="1"/>
  <c r="T21" i="1"/>
  <c r="U21" i="1"/>
  <c r="V21" i="1"/>
  <c r="R22" i="1"/>
  <c r="S22" i="1"/>
  <c r="T22" i="1"/>
  <c r="U22" i="1"/>
  <c r="V22" i="1"/>
  <c r="R23" i="1"/>
  <c r="S23" i="1"/>
  <c r="T23" i="1"/>
  <c r="U23" i="1"/>
  <c r="V23" i="1"/>
  <c r="R24" i="1"/>
  <c r="S24" i="1"/>
  <c r="T24" i="1"/>
  <c r="U24" i="1"/>
  <c r="V24" i="1"/>
  <c r="R25" i="1"/>
  <c r="S25" i="1"/>
  <c r="T25" i="1"/>
  <c r="U25" i="1"/>
  <c r="V25" i="1"/>
  <c r="R26" i="1"/>
  <c r="S26" i="1"/>
  <c r="T26" i="1"/>
  <c r="U26" i="1"/>
  <c r="V26" i="1"/>
  <c r="Q12" i="1"/>
  <c r="Q13" i="1"/>
  <c r="Q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Cowper-Heays</author>
  </authors>
  <commentList>
    <comment ref="Q3" authorId="0" shapeId="0" xr:uid="{0E5F24F2-4C52-4078-9F0A-515A7F4EE330}">
      <text>
        <r>
          <rPr>
            <sz val="9"/>
            <color indexed="81"/>
            <rFont val="Tahoma"/>
            <family val="2"/>
          </rPr>
          <t>Vulnerability rating automatically results from rating given to sensitivity and  adaptive capacity. 
Vulnerability is assumed to be constant across timeframes. If vulnerability was deemed to change over time then the template can be ammended to suit.</t>
        </r>
      </text>
    </comment>
    <comment ref="R3" authorId="0" shapeId="0" xr:uid="{9E8CCD88-815C-4F67-A7C1-F1FF389AD36C}">
      <text>
        <r>
          <rPr>
            <sz val="9"/>
            <color indexed="81"/>
            <rFont val="Tahoma"/>
            <family val="2"/>
          </rPr>
          <t xml:space="preserve">Risk rating automatically results from ratings given to exposure, sensitivity and adaptive capacity
</t>
        </r>
      </text>
    </comment>
  </commentList>
</comments>
</file>

<file path=xl/sharedStrings.xml><?xml version="1.0" encoding="utf-8"?>
<sst xmlns="http://schemas.openxmlformats.org/spreadsheetml/2006/main" count="234" uniqueCount="119">
  <si>
    <t>Risk assessment workbook for direct climate risks</t>
  </si>
  <si>
    <t>Risk_ID</t>
  </si>
  <si>
    <t>Climate hazard</t>
  </si>
  <si>
    <t>Element at risk</t>
  </si>
  <si>
    <t>Risk statement</t>
  </si>
  <si>
    <t>Risk description</t>
  </si>
  <si>
    <t>Potential downstream (cascading) impacts</t>
  </si>
  <si>
    <t>Exposure</t>
  </si>
  <si>
    <t>Exposure rating justification / comments</t>
  </si>
  <si>
    <t>Sensitivity</t>
  </si>
  <si>
    <t>Sensitivity rating justification / comments</t>
  </si>
  <si>
    <t>Adaptive capacity</t>
  </si>
  <si>
    <t>Adaptive capacity rating justification / comments</t>
  </si>
  <si>
    <t>Vulnerability</t>
  </si>
  <si>
    <t xml:space="preserve">Risk </t>
  </si>
  <si>
    <t>Consequence rating</t>
  </si>
  <si>
    <t>Consequence rating justification/ comments</t>
  </si>
  <si>
    <t>Present</t>
  </si>
  <si>
    <t>Mid 
2050
RCP4.5</t>
  </si>
  <si>
    <t>Mid 
2050
RCP8.5</t>
  </si>
  <si>
    <t>Long 2100
RCP4.5</t>
  </si>
  <si>
    <t>Long 2100
RCP8.5</t>
  </si>
  <si>
    <t>Sea level rise, coastal flooding</t>
  </si>
  <si>
    <t>State Highway network</t>
  </si>
  <si>
    <t xml:space="preserve">Risk to the state highway network due to sea level rise &amp; coastal flooding </t>
  </si>
  <si>
    <t>State highway network follows the coast and is at risk from sea level rise which, combined with severe weather and high tides, causing damage and outages.</t>
  </si>
  <si>
    <t xml:space="preserve">Include text as relevant relating to downstream impacts across, for example, the four well-beings (Economic, Cultural, Environmental, and Social). </t>
  </si>
  <si>
    <t>Low</t>
  </si>
  <si>
    <t>Moderate</t>
  </si>
  <si>
    <t>High</t>
  </si>
  <si>
    <t>Extreme</t>
  </si>
  <si>
    <t>Include text as relevant</t>
  </si>
  <si>
    <t>Medium</t>
  </si>
  <si>
    <t>Major</t>
  </si>
  <si>
    <t>Changes in rainfall</t>
  </si>
  <si>
    <t>Agriculture/ horticulture</t>
  </si>
  <si>
    <t>Risk to agriculture/horticulture due to changes in rainfall/ drought</t>
  </si>
  <si>
    <t xml:space="preserve">To grow commercial and other crops requires year-round water supplies. </t>
  </si>
  <si>
    <t>Inland flooding</t>
  </si>
  <si>
    <t>Water quality</t>
  </si>
  <si>
    <t xml:space="preserve">Risk to water quality due to inland flooding </t>
  </si>
  <si>
    <t>Flood water over agri land mobilises contaminants into receiving envs (including from e.g drains/effluent ponds/ dairy infrastructure).</t>
  </si>
  <si>
    <t>Higher temperature (including increased hot days)</t>
  </si>
  <si>
    <t>Natural ecosystems</t>
  </si>
  <si>
    <t xml:space="preserve">Risk to natural ecosystems due to higher temperatures. </t>
  </si>
  <si>
    <t>Warmer conditions will enable / assist both new pest incursions and naturalisations of sub-topical/topical organisms</t>
  </si>
  <si>
    <t>Extreme weather (wind and storms)</t>
  </si>
  <si>
    <t>Stormwater network</t>
  </si>
  <si>
    <t>Risk to urban stormwater networks being overwhelmed due to extreme weather events leading to flooding.</t>
  </si>
  <si>
    <r>
      <t>Increased storms create possibility stormwater systems are more likely to be overwhelmed, increasing flood risk</t>
    </r>
    <r>
      <rPr>
        <sz val="8"/>
        <color rgb="FF000000"/>
        <rFont val="Calibri"/>
        <family val="2"/>
        <scheme val="minor"/>
      </rPr>
      <t> </t>
    </r>
  </si>
  <si>
    <t>Look-up tables</t>
  </si>
  <si>
    <t>Exposure Level</t>
  </si>
  <si>
    <t>Definition</t>
  </si>
  <si>
    <t>Descriptor</t>
  </si>
  <si>
    <t>&gt;75% of sector/element is exposed to the hazard</t>
  </si>
  <si>
    <t>Significant and widespread exposure of elements to the hazard</t>
  </si>
  <si>
    <t>50-75% of sector/element is exposed to the hazard</t>
  </si>
  <si>
    <t>High exposure of elements to the hazard</t>
  </si>
  <si>
    <t>25-50% of sector/element is exposed to the hazard</t>
  </si>
  <si>
    <t>Moderate exposure of elements to the hazard</t>
  </si>
  <si>
    <t>5-25% of sector/element is exposed to the hazard</t>
  </si>
  <si>
    <t>Isoloate elements are exposued to the hazard</t>
  </si>
  <si>
    <t>Sensitivity Level</t>
  </si>
  <si>
    <t>Code</t>
  </si>
  <si>
    <t>VulScore</t>
  </si>
  <si>
    <t>Vul</t>
  </si>
  <si>
    <t>Riskscore</t>
  </si>
  <si>
    <t>Risk</t>
  </si>
  <si>
    <t>sens/Vul score</t>
  </si>
  <si>
    <t>Extreme sesnsitivity to a given climate hazard</t>
  </si>
  <si>
    <t>VL1</t>
  </si>
  <si>
    <t>L1</t>
  </si>
  <si>
    <t>High sensitivity to a given climate hazard</t>
  </si>
  <si>
    <t>VL2</t>
  </si>
  <si>
    <t>L2</t>
  </si>
  <si>
    <t>Very low</t>
  </si>
  <si>
    <t>VL</t>
  </si>
  <si>
    <t>VL3</t>
  </si>
  <si>
    <t>VL4</t>
  </si>
  <si>
    <t>Moderate sensitivity to a given cliamte hazard</t>
  </si>
  <si>
    <t>L3</t>
  </si>
  <si>
    <t>L</t>
  </si>
  <si>
    <t>Little to no sensitivity</t>
  </si>
  <si>
    <t>L4</t>
  </si>
  <si>
    <t>M</t>
  </si>
  <si>
    <t>M1</t>
  </si>
  <si>
    <t>H</t>
  </si>
  <si>
    <t>Score</t>
  </si>
  <si>
    <t>M2</t>
  </si>
  <si>
    <t>High capacity to adapt</t>
  </si>
  <si>
    <t>M3</t>
  </si>
  <si>
    <t>Risk Table</t>
  </si>
  <si>
    <t>Medium capacity to adapt</t>
  </si>
  <si>
    <t>M4</t>
  </si>
  <si>
    <t>Low capacity to adapt</t>
  </si>
  <si>
    <t>H1</t>
  </si>
  <si>
    <t xml:space="preserve">Risk level </t>
  </si>
  <si>
    <t>Very low capacity to adapt</t>
  </si>
  <si>
    <t>H2</t>
  </si>
  <si>
    <t>E</t>
  </si>
  <si>
    <t>Extreme (4)</t>
  </si>
  <si>
    <t>H3</t>
  </si>
  <si>
    <t>High (3)</t>
  </si>
  <si>
    <t>Vulnerability Level</t>
  </si>
  <si>
    <t>H4</t>
  </si>
  <si>
    <t>Moderate (2)</t>
  </si>
  <si>
    <t>Extremely likely to be adversely affected, because the element/asset is highly sensitive to a given hazard, and has a very low capacity to adapt.</t>
  </si>
  <si>
    <t>E1</t>
  </si>
  <si>
    <t>Low (1)</t>
  </si>
  <si>
    <t>Highly likely to be adversely affected, because the element/asset is highly sensitive to a given hazard, and has a very low capacity to adapt.</t>
  </si>
  <si>
    <t>E2</t>
  </si>
  <si>
    <t>Moderately likely to be adversely affected, because the element/asset is moderately sensitive to a given hazard, and has a low, or moderate capacity, to adapt.</t>
  </si>
  <si>
    <t>E3</t>
  </si>
  <si>
    <t>Low likelihood of being adversely affected, because the element/asset has low sensitivity to a given hazard, and has a high capacity to adapt.</t>
  </si>
  <si>
    <t>E4</t>
  </si>
  <si>
    <t>Consequence</t>
  </si>
  <si>
    <t>Catastrophic</t>
  </si>
  <si>
    <t>Minor</t>
  </si>
  <si>
    <t>Insignificant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</si>
</sst>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0"/>
      <color rgb="FF000000"/>
      <name val="Calibri"/>
      <family val="2"/>
      <scheme val="minor"/>
    </font>
    <font>
      <b/>
      <sz val="10"/>
      <color theme="1"/>
      <name val="Calibri"/>
      <family val="2"/>
      <scheme val="minor"/>
    </font>
    <font>
      <b/>
      <sz val="20"/>
      <color theme="1"/>
      <name val="Calibri"/>
      <family val="2"/>
      <scheme val="minor"/>
    </font>
    <font>
      <i/>
      <sz val="10"/>
      <color theme="1"/>
      <name val="Calibri"/>
      <family val="2"/>
      <scheme val="minor"/>
    </font>
    <font>
      <sz val="8"/>
      <color rgb="FF000000"/>
      <name val="Calibri"/>
      <family val="2"/>
      <scheme val="minor"/>
    </font>
    <font>
      <b/>
      <sz val="18"/>
      <color theme="1"/>
      <name val="Calibri"/>
      <family val="2"/>
      <scheme val="minor"/>
    </font>
    <font>
      <sz val="9"/>
      <color indexed="81"/>
      <name val="Tahoma"/>
      <family val="2"/>
    </font>
    <font>
      <b/>
      <sz val="10"/>
      <color rgb="FFFFFFFF"/>
      <name val="Calibri"/>
      <family val="2"/>
      <scheme val="minor"/>
    </font>
    <font>
      <sz val="8"/>
      <color theme="1"/>
      <name val="Calibri"/>
      <family val="2"/>
      <scheme val="minor"/>
    </font>
  </fonts>
  <fills count="17">
    <fill>
      <patternFill patternType="none"/>
    </fill>
    <fill>
      <patternFill patternType="gray125"/>
    </fill>
    <fill>
      <patternFill patternType="solid">
        <fgColor rgb="FF00206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2"/>
        <bgColor indexed="64"/>
      </patternFill>
    </fill>
  </fills>
  <borders count="4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s>
  <cellStyleXfs count="1">
    <xf numFmtId="0" fontId="0" fillId="0" borderId="0"/>
  </cellStyleXfs>
  <cellXfs count="144">
    <xf numFmtId="0" fontId="0" fillId="0" borderId="0" xfId="0"/>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11" borderId="6" xfId="0" applyFill="1" applyBorder="1" applyAlignment="1">
      <alignment horizontal="left" vertical="center" wrapText="1"/>
    </xf>
    <xf numFmtId="0" fontId="0" fillId="11" borderId="7" xfId="0"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10" xfId="0" applyFont="1" applyFill="1" applyBorder="1" applyAlignment="1">
      <alignment horizontal="left" vertical="center" wrapText="1"/>
    </xf>
    <xf numFmtId="0" fontId="0" fillId="11" borderId="9" xfId="0" applyFill="1" applyBorder="1" applyAlignment="1">
      <alignment horizontal="left" vertical="center" wrapText="1"/>
    </xf>
    <xf numFmtId="0" fontId="0" fillId="11" borderId="11" xfId="0" applyFill="1" applyBorder="1" applyAlignment="1">
      <alignment horizontal="left" vertical="center" wrapText="1"/>
    </xf>
    <xf numFmtId="0" fontId="0" fillId="11" borderId="10" xfId="0" applyFill="1" applyBorder="1" applyAlignment="1">
      <alignment horizontal="left" vertical="center" wrapText="1"/>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3" fillId="2" borderId="0" xfId="0" applyFont="1" applyFill="1" applyBorder="1"/>
    <xf numFmtId="0" fontId="0" fillId="11" borderId="15" xfId="0" applyFill="1" applyBorder="1"/>
    <xf numFmtId="0" fontId="0" fillId="11" borderId="0" xfId="0" applyFill="1" applyBorder="1"/>
    <xf numFmtId="0" fontId="3" fillId="2" borderId="15" xfId="0" applyFont="1" applyFill="1" applyBorder="1"/>
    <xf numFmtId="0" fontId="0" fillId="0" borderId="17" xfId="0" applyBorder="1"/>
    <xf numFmtId="0" fontId="0" fillId="0" borderId="18" xfId="0" applyBorder="1"/>
    <xf numFmtId="0" fontId="0" fillId="0" borderId="19" xfId="0" applyBorder="1"/>
    <xf numFmtId="0" fontId="0" fillId="0" borderId="0" xfId="0" applyBorder="1" applyAlignment="1">
      <alignment horizontal="left" vertical="center" wrapText="1"/>
    </xf>
    <xf numFmtId="0" fontId="0" fillId="0" borderId="16" xfId="0" applyBorder="1" applyAlignment="1">
      <alignment horizontal="left" vertical="center" wrapText="1"/>
    </xf>
    <xf numFmtId="0" fontId="5" fillId="11" borderId="0" xfId="0" applyFont="1" applyFill="1" applyBorder="1" applyAlignment="1">
      <alignment horizontal="left" vertical="center" wrapText="1"/>
    </xf>
    <xf numFmtId="0" fontId="4" fillId="2" borderId="20" xfId="0" applyFont="1" applyFill="1" applyBorder="1" applyAlignment="1">
      <alignment vertical="center" wrapText="1"/>
    </xf>
    <xf numFmtId="0" fontId="5" fillId="12" borderId="20" xfId="0" applyFont="1" applyFill="1" applyBorder="1" applyAlignment="1">
      <alignment horizontal="left" vertical="center" wrapText="1"/>
    </xf>
    <xf numFmtId="0" fontId="5" fillId="13" borderId="0" xfId="0" applyFont="1" applyFill="1" applyBorder="1" applyAlignment="1">
      <alignment horizontal="left" vertical="center" wrapText="1"/>
    </xf>
    <xf numFmtId="0" fontId="5" fillId="14" borderId="0"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3" borderId="20"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2" fillId="0" borderId="0" xfId="0" applyFont="1" applyBorder="1"/>
    <xf numFmtId="0" fontId="0" fillId="11" borderId="0" xfId="0" applyFill="1" applyBorder="1" applyAlignment="1">
      <alignment horizontal="center" vertical="center" wrapText="1"/>
    </xf>
    <xf numFmtId="0" fontId="0" fillId="11" borderId="0" xfId="0" applyFill="1" applyBorder="1" applyAlignment="1">
      <alignment horizontal="center"/>
    </xf>
    <xf numFmtId="0" fontId="0" fillId="11" borderId="0" xfId="0" applyFill="1" applyBorder="1" applyAlignment="1">
      <alignment horizontal="justify" vertical="center" wrapText="1"/>
    </xf>
    <xf numFmtId="0" fontId="0" fillId="11" borderId="0" xfId="0" applyFill="1" applyBorder="1" applyAlignment="1">
      <alignment horizontal="center" vertical="center"/>
    </xf>
    <xf numFmtId="0" fontId="2" fillId="7" borderId="0" xfId="0" applyFont="1" applyFill="1" applyBorder="1" applyAlignment="1">
      <alignment horizontal="center" vertical="center" wrapText="1"/>
    </xf>
    <xf numFmtId="0" fontId="2" fillId="10" borderId="0" xfId="0" applyFont="1" applyFill="1" applyBorder="1" applyAlignment="1">
      <alignment horizontal="center" vertical="center"/>
    </xf>
    <xf numFmtId="0" fontId="2" fillId="9" borderId="0" xfId="0" applyFont="1" applyFill="1" applyBorder="1" applyAlignment="1">
      <alignment horizontal="center" vertical="center"/>
    </xf>
    <xf numFmtId="0" fontId="2" fillId="15" borderId="0" xfId="0" applyFont="1" applyFill="1" applyBorder="1" applyAlignment="1">
      <alignment horizontal="center" vertical="center" wrapText="1"/>
    </xf>
    <xf numFmtId="0" fontId="0" fillId="11" borderId="0" xfId="0" applyFill="1" applyBorder="1" applyAlignment="1">
      <alignment horizontal="left" vertical="center" wrapText="1"/>
    </xf>
    <xf numFmtId="0" fontId="4" fillId="2" borderId="21" xfId="0" applyFont="1" applyFill="1" applyBorder="1" applyAlignment="1">
      <alignment vertical="center" wrapText="1"/>
    </xf>
    <xf numFmtId="0" fontId="9" fillId="10" borderId="22" xfId="0" applyFont="1" applyFill="1" applyBorder="1" applyAlignment="1">
      <alignment vertical="center" wrapText="1"/>
    </xf>
    <xf numFmtId="0" fontId="9" fillId="9" borderId="22" xfId="0" applyFont="1" applyFill="1" applyBorder="1" applyAlignment="1">
      <alignment vertical="center" wrapText="1"/>
    </xf>
    <xf numFmtId="0" fontId="9" fillId="7" borderId="22" xfId="0" applyFont="1" applyFill="1" applyBorder="1" applyAlignment="1">
      <alignment vertical="center" wrapText="1"/>
    </xf>
    <xf numFmtId="0" fontId="9" fillId="15" borderId="23" xfId="0" applyFont="1" applyFill="1" applyBorder="1" applyAlignment="1">
      <alignment vertical="center" wrapText="1"/>
    </xf>
    <xf numFmtId="0" fontId="5" fillId="12"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11" borderId="15" xfId="0" applyFill="1" applyBorder="1" applyAlignment="1">
      <alignment horizontal="left" vertical="center" wrapText="1"/>
    </xf>
    <xf numFmtId="0" fontId="0" fillId="11" borderId="25" xfId="0" applyFill="1" applyBorder="1" applyAlignment="1">
      <alignment horizontal="left" vertical="center" wrapText="1"/>
    </xf>
    <xf numFmtId="0" fontId="9" fillId="0" borderId="16" xfId="0" applyFont="1" applyFill="1" applyBorder="1" applyAlignment="1">
      <alignment vertical="center" wrapText="1"/>
    </xf>
    <xf numFmtId="0" fontId="11" fillId="0" borderId="12" xfId="0" applyFont="1" applyBorder="1" applyAlignment="1">
      <alignment horizontal="left" vertical="center"/>
    </xf>
    <xf numFmtId="0" fontId="5" fillId="4" borderId="1" xfId="0" applyFont="1" applyFill="1" applyBorder="1" applyAlignment="1" applyProtection="1">
      <alignment vertical="center" wrapText="1"/>
      <protection locked="0"/>
    </xf>
    <xf numFmtId="0" fontId="5" fillId="5" borderId="1" xfId="0" applyFont="1" applyFill="1" applyBorder="1" applyAlignment="1" applyProtection="1">
      <alignment vertical="center" wrapText="1"/>
      <protection locked="0"/>
    </xf>
    <xf numFmtId="0" fontId="5" fillId="6"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vertical="center" wrapText="1"/>
    </xf>
    <xf numFmtId="0" fontId="4" fillId="2" borderId="1" xfId="0" applyFont="1" applyFill="1" applyBorder="1" applyAlignment="1" applyProtection="1">
      <alignment horizontal="center" vertical="center" wrapText="1"/>
    </xf>
    <xf numFmtId="49" fontId="14" fillId="0" borderId="1" xfId="0" applyNumberFormat="1" applyFont="1" applyBorder="1" applyAlignment="1" applyProtection="1">
      <alignment vertical="center"/>
      <protection locked="0"/>
    </xf>
    <xf numFmtId="49" fontId="5" fillId="0" borderId="1" xfId="0" applyNumberFormat="1" applyFont="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49" fontId="5" fillId="0" borderId="2" xfId="0" applyNumberFormat="1" applyFont="1" applyFill="1" applyBorder="1" applyAlignment="1" applyProtection="1">
      <alignment vertical="center" wrapText="1"/>
      <protection locked="0"/>
    </xf>
    <xf numFmtId="0" fontId="0" fillId="0" borderId="0" xfId="0" applyFill="1" applyProtection="1">
      <protection locked="0"/>
    </xf>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49" fontId="10" fillId="3" borderId="1" xfId="0" applyNumberFormat="1" applyFont="1" applyFill="1" applyBorder="1" applyAlignment="1" applyProtection="1">
      <alignment horizontal="left" vertical="center" wrapText="1"/>
      <protection locked="0"/>
    </xf>
    <xf numFmtId="0" fontId="5" fillId="3" borderId="1" xfId="0" quotePrefix="1" applyFont="1" applyFill="1" applyBorder="1" applyAlignment="1" applyProtection="1">
      <alignment horizontal="left" vertical="center" wrapText="1"/>
      <protection locked="0"/>
    </xf>
    <xf numFmtId="0" fontId="12" fillId="3" borderId="1" xfId="0" quotePrefix="1" applyFont="1" applyFill="1" applyBorder="1" applyAlignment="1" applyProtection="1">
      <alignment horizontal="left" vertical="center" wrapText="1"/>
      <protection locked="0"/>
    </xf>
    <xf numFmtId="0" fontId="0" fillId="0" borderId="0" xfId="0" applyAlignment="1" applyProtection="1">
      <alignment horizontal="center"/>
      <protection locked="0"/>
    </xf>
    <xf numFmtId="0" fontId="5" fillId="16" borderId="1" xfId="0" applyFont="1" applyFill="1" applyBorder="1" applyAlignment="1" applyProtection="1">
      <alignment vertical="center" wrapText="1"/>
      <protection locked="0"/>
    </xf>
    <xf numFmtId="49" fontId="5" fillId="0" borderId="26" xfId="0" applyNumberFormat="1" applyFont="1" applyFill="1" applyBorder="1" applyAlignment="1" applyProtection="1">
      <alignment vertical="center" wrapText="1"/>
    </xf>
    <xf numFmtId="49" fontId="5" fillId="0" borderId="28" xfId="0" applyNumberFormat="1" applyFont="1" applyFill="1" applyBorder="1" applyAlignment="1" applyProtection="1">
      <alignment vertical="center" wrapText="1"/>
    </xf>
    <xf numFmtId="49" fontId="5" fillId="0" borderId="29" xfId="0" applyNumberFormat="1" applyFont="1" applyFill="1" applyBorder="1" applyAlignment="1" applyProtection="1">
      <alignment vertical="center" wrapText="1"/>
    </xf>
    <xf numFmtId="49" fontId="5" fillId="0" borderId="30" xfId="0" applyNumberFormat="1" applyFont="1" applyFill="1" applyBorder="1" applyAlignment="1" applyProtection="1">
      <alignment vertical="center" wrapText="1"/>
    </xf>
    <xf numFmtId="0" fontId="5" fillId="16"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16" borderId="1" xfId="0" applyFont="1" applyFill="1" applyBorder="1" applyAlignment="1" applyProtection="1">
      <alignment horizontal="center" vertical="center" wrapText="1"/>
      <protection locked="0"/>
    </xf>
    <xf numFmtId="0" fontId="0" fillId="10" borderId="15" xfId="0" applyFill="1" applyBorder="1"/>
    <xf numFmtId="0" fontId="0" fillId="9" borderId="15" xfId="0" applyFill="1" applyBorder="1"/>
    <xf numFmtId="0" fontId="0" fillId="7" borderId="15" xfId="0" applyFill="1" applyBorder="1"/>
    <xf numFmtId="0" fontId="0" fillId="8" borderId="15" xfId="0" applyFill="1" applyBorder="1"/>
    <xf numFmtId="0" fontId="0" fillId="15" borderId="15" xfId="0" applyFill="1" applyBorder="1"/>
    <xf numFmtId="0" fontId="17" fillId="0" borderId="0" xfId="0" applyFont="1" applyAlignment="1">
      <alignment vertical="center"/>
    </xf>
    <xf numFmtId="0" fontId="5" fillId="11" borderId="0" xfId="0" applyFont="1" applyFill="1" applyBorder="1" applyAlignment="1">
      <alignment horizontal="left" vertical="center"/>
    </xf>
    <xf numFmtId="0" fontId="5" fillId="11" borderId="10" xfId="0" applyFont="1" applyFill="1" applyBorder="1" applyAlignment="1">
      <alignment horizontal="left" vertical="center"/>
    </xf>
    <xf numFmtId="0" fontId="0" fillId="11" borderId="4" xfId="0" applyFill="1" applyBorder="1" applyAlignment="1">
      <alignment horizontal="left" vertical="center" wrapText="1"/>
    </xf>
    <xf numFmtId="0" fontId="0" fillId="11" borderId="5" xfId="0" applyFill="1" applyBorder="1" applyAlignment="1">
      <alignment horizontal="left" vertical="center" wrapText="1"/>
    </xf>
    <xf numFmtId="0" fontId="0" fillId="0" borderId="31" xfId="0" applyFill="1" applyBorder="1"/>
    <xf numFmtId="0" fontId="0" fillId="0" borderId="32" xfId="0" applyFill="1" applyBorder="1"/>
    <xf numFmtId="0" fontId="0" fillId="0" borderId="34" xfId="0" applyFill="1" applyBorder="1"/>
    <xf numFmtId="0" fontId="0" fillId="0" borderId="35" xfId="0" applyFill="1" applyBorder="1"/>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5" xfId="0" applyFont="1" applyFill="1" applyBorder="1" applyAlignment="1">
      <alignment vertical="center"/>
    </xf>
    <xf numFmtId="0" fontId="9" fillId="0" borderId="38" xfId="0" applyFont="1" applyFill="1" applyBorder="1" applyAlignment="1">
      <alignment vertical="center"/>
    </xf>
    <xf numFmtId="0" fontId="9" fillId="0" borderId="38" xfId="0" applyFont="1" applyFill="1" applyBorder="1" applyAlignment="1">
      <alignment horizontal="center" vertical="center"/>
    </xf>
    <xf numFmtId="0" fontId="9" fillId="0" borderId="0" xfId="0" applyFont="1" applyFill="1" applyAlignment="1">
      <alignment horizontal="center" vertical="center"/>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49" fontId="4" fillId="2" borderId="28" xfId="0" applyNumberFormat="1" applyFont="1" applyFill="1" applyBorder="1" applyAlignment="1" applyProtection="1">
      <alignment horizontal="center" vertical="center" wrapText="1"/>
    </xf>
    <xf numFmtId="49" fontId="4" fillId="2" borderId="29" xfId="0" applyNumberFormat="1" applyFont="1" applyFill="1" applyBorder="1" applyAlignment="1" applyProtection="1">
      <alignment horizontal="center" vertical="center" wrapText="1"/>
    </xf>
    <xf numFmtId="49" fontId="4" fillId="2" borderId="30"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xf>
    <xf numFmtId="49" fontId="4" fillId="2" borderId="27" xfId="0" applyNumberFormat="1" applyFont="1" applyFill="1" applyBorder="1" applyAlignment="1" applyProtection="1">
      <alignment horizontal="center" vertical="center" wrapText="1"/>
    </xf>
    <xf numFmtId="0" fontId="16" fillId="0" borderId="39"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40" xfId="0" applyFont="1" applyFill="1" applyBorder="1" applyAlignment="1">
      <alignment horizontal="center" vertical="center" textRotation="90" wrapText="1"/>
    </xf>
    <xf numFmtId="0" fontId="16" fillId="0" borderId="37" xfId="0" applyFont="1" applyFill="1" applyBorder="1" applyAlignment="1">
      <alignment horizontal="center" vertical="center" textRotation="90" wrapText="1"/>
    </xf>
    <xf numFmtId="0" fontId="7" fillId="11" borderId="8" xfId="0" applyFont="1" applyFill="1" applyBorder="1" applyAlignment="1">
      <alignment horizontal="center" vertical="center" textRotation="90" wrapText="1"/>
    </xf>
    <xf numFmtId="0" fontId="7" fillId="11" borderId="0" xfId="0" applyFont="1" applyFill="1" applyBorder="1" applyAlignment="1">
      <alignment horizontal="center" vertical="center" textRotation="90" wrapText="1"/>
    </xf>
    <xf numFmtId="0" fontId="7" fillId="11" borderId="10" xfId="0" applyFont="1" applyFill="1" applyBorder="1" applyAlignment="1">
      <alignment horizontal="center" vertical="center" textRotation="90" wrapText="1"/>
    </xf>
    <xf numFmtId="0" fontId="8" fillId="11" borderId="0"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11" borderId="0" xfId="0" applyFont="1" applyFill="1" applyBorder="1" applyAlignment="1">
      <alignment horizontal="center" vertical="center" textRotation="90"/>
    </xf>
  </cellXfs>
  <cellStyles count="1">
    <cellStyle name="Normal" xfId="0" builtinId="0"/>
  </cellStyles>
  <dxfs count="27">
    <dxf>
      <fill>
        <patternFill>
          <bgColor theme="5" tint="0.79998168889431442"/>
        </patternFill>
      </fill>
    </dxf>
    <dxf>
      <fill>
        <patternFill>
          <bgColor theme="5" tint="0.39994506668294322"/>
        </patternFill>
      </fill>
    </dxf>
    <dxf>
      <fill>
        <patternFill>
          <bgColor theme="5" tint="-0.24994659260841701"/>
        </patternFill>
      </fill>
    </dxf>
    <dxf>
      <font>
        <color theme="0"/>
      </font>
      <fill>
        <patternFill>
          <bgColor theme="5"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fgColor rgb="FF00A44A"/>
          <bgColor rgb="FF009644"/>
        </patternFill>
      </fill>
    </dxf>
    <dxf>
      <fill>
        <patternFill>
          <bgColor theme="5" tint="0.79998168889431442"/>
        </patternFill>
      </fill>
    </dxf>
    <dxf>
      <fill>
        <patternFill>
          <bgColor theme="5" tint="0.39994506668294322"/>
        </patternFill>
      </fill>
    </dxf>
    <dxf>
      <fill>
        <patternFill>
          <bgColor theme="5" tint="-0.24994659260841701"/>
        </patternFill>
      </fill>
    </dxf>
    <dxf>
      <font>
        <color theme="0"/>
      </font>
      <fill>
        <patternFill>
          <bgColor theme="5" tint="-0.499984740745262"/>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fgColor rgb="FFC00000"/>
          <bgColor rgb="FFFF0000"/>
        </patternFill>
      </fill>
    </dxf>
    <dxf>
      <fill>
        <patternFill>
          <bgColor theme="5" tint="0.79998168889431442"/>
        </patternFill>
      </fill>
    </dxf>
    <dxf>
      <fill>
        <patternFill>
          <bgColor theme="5" tint="0.39994506668294322"/>
        </patternFill>
      </fill>
    </dxf>
    <dxf>
      <fill>
        <patternFill>
          <bgColor theme="5" tint="-0.24994659260841701"/>
        </patternFill>
      </fill>
    </dxf>
    <dxf>
      <font>
        <color theme="0"/>
      </font>
      <fill>
        <patternFill>
          <bgColor theme="5"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fgColor rgb="FF00A44A"/>
          <bgColor rgb="FF009644"/>
        </patternFill>
      </fill>
    </dxf>
  </dxfs>
  <tableStyles count="0" defaultTableStyle="TableStyleMedium2" defaultPivotStyle="PivotStyleLight16"/>
  <colors>
    <mruColors>
      <color rgb="FFF78009"/>
      <color rgb="FFCAE4D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6007-B82D-41B6-A0B0-A57D7D84F8DF}">
  <dimension ref="A1:Y26"/>
  <sheetViews>
    <sheetView showGridLines="0" showRuler="0" topLeftCell="K1" zoomScale="90" zoomScaleNormal="90" zoomScaleSheetLayoutView="98" workbookViewId="0">
      <selection activeCell="A3" sqref="A3:Y10"/>
    </sheetView>
  </sheetViews>
  <sheetFormatPr defaultColWidth="9.140625" defaultRowHeight="15"/>
  <cols>
    <col min="1" max="1" width="4.5703125" style="71" customWidth="1"/>
    <col min="2" max="2" width="16.140625" style="71" customWidth="1"/>
    <col min="3" max="3" width="12.140625" style="71" customWidth="1"/>
    <col min="4" max="4" width="16.5703125" style="72" customWidth="1"/>
    <col min="5" max="6" width="21.140625" style="72" customWidth="1"/>
    <col min="7" max="7" width="7.42578125" style="72" customWidth="1"/>
    <col min="8" max="8" width="9.140625" style="72" customWidth="1"/>
    <col min="9" max="10" width="6.85546875" style="72" customWidth="1"/>
    <col min="11" max="11" width="8.7109375" style="72" customWidth="1"/>
    <col min="12" max="12" width="14.7109375" style="72" customWidth="1"/>
    <col min="13" max="13" width="10.140625" style="72" customWidth="1"/>
    <col min="14" max="14" width="13.7109375" style="72" customWidth="1"/>
    <col min="15" max="15" width="7.7109375" style="72" customWidth="1"/>
    <col min="16" max="16" width="17.140625" style="72" customWidth="1"/>
    <col min="17" max="17" width="11.42578125" style="68" customWidth="1"/>
    <col min="18" max="18" width="7.85546875" style="68" customWidth="1"/>
    <col min="19" max="19" width="9.140625" style="68" customWidth="1"/>
    <col min="20" max="22" width="7.85546875" style="68" customWidth="1"/>
    <col min="23" max="23" width="1.85546875" style="74" customWidth="1"/>
    <col min="24" max="24" width="12.140625" style="75" customWidth="1"/>
    <col min="25" max="25" width="15.5703125" style="75" customWidth="1"/>
    <col min="26" max="16384" width="9.140625" style="75"/>
  </cols>
  <sheetData>
    <row r="1" spans="1:25" ht="23.25">
      <c r="A1" s="70" t="s">
        <v>0</v>
      </c>
      <c r="E1" s="73"/>
      <c r="F1" s="73"/>
      <c r="L1" s="73"/>
      <c r="M1" s="73"/>
      <c r="N1" s="73"/>
      <c r="O1" s="73"/>
      <c r="P1" s="73"/>
      <c r="Q1" s="84"/>
      <c r="R1" s="85"/>
      <c r="S1" s="86"/>
      <c r="T1" s="86"/>
      <c r="U1" s="86"/>
      <c r="V1" s="87"/>
    </row>
    <row r="2" spans="1:25">
      <c r="E2" s="73"/>
      <c r="F2" s="73"/>
      <c r="L2" s="73"/>
      <c r="M2" s="73"/>
      <c r="N2" s="73"/>
      <c r="O2" s="73"/>
      <c r="P2" s="73"/>
      <c r="Q2" s="84"/>
      <c r="R2" s="85"/>
      <c r="S2" s="86"/>
      <c r="T2" s="86"/>
      <c r="U2" s="86"/>
      <c r="V2" s="87"/>
    </row>
    <row r="3" spans="1:25" ht="25.5" customHeight="1">
      <c r="A3" s="117" t="s">
        <v>1</v>
      </c>
      <c r="B3" s="117" t="s">
        <v>2</v>
      </c>
      <c r="C3" s="117" t="s">
        <v>3</v>
      </c>
      <c r="D3" s="117" t="s">
        <v>4</v>
      </c>
      <c r="E3" s="115" t="s">
        <v>5</v>
      </c>
      <c r="F3" s="115" t="s">
        <v>6</v>
      </c>
      <c r="G3" s="121" t="s">
        <v>7</v>
      </c>
      <c r="H3" s="121"/>
      <c r="I3" s="121"/>
      <c r="J3" s="121"/>
      <c r="K3" s="121"/>
      <c r="L3" s="111" t="s">
        <v>8</v>
      </c>
      <c r="M3" s="111" t="s">
        <v>9</v>
      </c>
      <c r="N3" s="111" t="s">
        <v>10</v>
      </c>
      <c r="O3" s="111" t="s">
        <v>11</v>
      </c>
      <c r="P3" s="111" t="s">
        <v>12</v>
      </c>
      <c r="Q3" s="122" t="s">
        <v>13</v>
      </c>
      <c r="R3" s="118" t="s">
        <v>14</v>
      </c>
      <c r="S3" s="119"/>
      <c r="T3" s="119"/>
      <c r="U3" s="119"/>
      <c r="V3" s="120"/>
      <c r="W3" s="75"/>
      <c r="X3" s="111" t="s">
        <v>15</v>
      </c>
      <c r="Y3" s="113" t="s">
        <v>16</v>
      </c>
    </row>
    <row r="4" spans="1:25" ht="38.25">
      <c r="A4" s="117"/>
      <c r="B4" s="117"/>
      <c r="C4" s="117"/>
      <c r="D4" s="117"/>
      <c r="E4" s="116"/>
      <c r="F4" s="116"/>
      <c r="G4" s="76" t="s">
        <v>17</v>
      </c>
      <c r="H4" s="76" t="s">
        <v>18</v>
      </c>
      <c r="I4" s="76" t="s">
        <v>19</v>
      </c>
      <c r="J4" s="76" t="s">
        <v>20</v>
      </c>
      <c r="K4" s="76" t="s">
        <v>21</v>
      </c>
      <c r="L4" s="112"/>
      <c r="M4" s="112"/>
      <c r="N4" s="112"/>
      <c r="O4" s="112"/>
      <c r="P4" s="112"/>
      <c r="Q4" s="123"/>
      <c r="R4" s="69" t="s">
        <v>17</v>
      </c>
      <c r="S4" s="69" t="s">
        <v>18</v>
      </c>
      <c r="T4" s="69" t="s">
        <v>19</v>
      </c>
      <c r="U4" s="69" t="s">
        <v>20</v>
      </c>
      <c r="V4" s="69" t="s">
        <v>21</v>
      </c>
      <c r="W4" s="75"/>
      <c r="X4" s="112"/>
      <c r="Y4" s="114"/>
    </row>
    <row r="5" spans="1:25" ht="119.45" customHeight="1">
      <c r="A5" s="77">
        <v>1</v>
      </c>
      <c r="B5" s="78" t="s">
        <v>22</v>
      </c>
      <c r="C5" s="78" t="s">
        <v>23</v>
      </c>
      <c r="D5" s="79" t="s">
        <v>24</v>
      </c>
      <c r="E5" s="80" t="s">
        <v>25</v>
      </c>
      <c r="F5" s="81" t="s">
        <v>26</v>
      </c>
      <c r="G5" s="62" t="s">
        <v>27</v>
      </c>
      <c r="H5" s="62" t="s">
        <v>28</v>
      </c>
      <c r="I5" s="62" t="s">
        <v>29</v>
      </c>
      <c r="J5" s="62" t="s">
        <v>29</v>
      </c>
      <c r="K5" s="62" t="s">
        <v>30</v>
      </c>
      <c r="L5" s="63" t="s">
        <v>31</v>
      </c>
      <c r="M5" s="64" t="s">
        <v>30</v>
      </c>
      <c r="N5" s="65" t="s">
        <v>31</v>
      </c>
      <c r="O5" s="66" t="s">
        <v>32</v>
      </c>
      <c r="P5" s="67" t="s">
        <v>31</v>
      </c>
      <c r="Q5" s="88" t="str">
        <f>IFERROR(VLOOKUP(INDEX(Validation!$O$11:$R$14, MATCH('Exposure Vulnerability Risk'!$O5,Validation!$M$11:$M$14,0),MATCH('Exposure Vulnerability Risk'!$M5,Validation!$O$9:$R$9,0)),Validation!$F$10:$G$25,2,FALSE), "")</f>
        <v>High</v>
      </c>
      <c r="R5" s="88" t="str">
        <f>IFERROR(VLOOKUP(INDEX(Validation!$O$20:$R$23, MATCH('Exposure Vulnerability Risk'!$Q5,Validation!$M$20:$M$23,0),MATCH('Exposure Vulnerability Risk'!G5,Validation!$O$18:$R$18,0)),v.IPCC.risk,2,FALSE), "")</f>
        <v>Low</v>
      </c>
      <c r="S5" s="88" t="str">
        <f>IFERROR(VLOOKUP(INDEX(Validation!$O$20:$R$23, MATCH('Exposure Vulnerability Risk'!$Q5,Validation!$M$20:$M$23,0),MATCH('Exposure Vulnerability Risk'!H5,Validation!$O$18:$R$18,0)),v.IPCC.risk,2,FALSE), "")</f>
        <v>Moderate</v>
      </c>
      <c r="T5" s="88" t="str">
        <f>IFERROR(VLOOKUP(INDEX(Validation!$O$20:$R$23, MATCH('Exposure Vulnerability Risk'!$Q5,Validation!$M$20:$M$23,0),MATCH('Exposure Vulnerability Risk'!I5,Validation!$O$18:$R$18,0)),v.IPCC.risk,2,FALSE), "")</f>
        <v>High</v>
      </c>
      <c r="U5" s="88" t="str">
        <f>IFERROR(VLOOKUP(INDEX(Validation!$O$20:$R$23, MATCH('Exposure Vulnerability Risk'!$Q5,Validation!$M$20:$M$23,0),MATCH('Exposure Vulnerability Risk'!J5,Validation!$O$18:$R$18,0)),v.IPCC.risk,2,FALSE), "")</f>
        <v>High</v>
      </c>
      <c r="V5" s="88" t="str">
        <f>IFERROR(VLOOKUP(INDEX(Validation!$O$20:$R$23, MATCH('Exposure Vulnerability Risk'!$Q5,Validation!$M$20:$M$23,0),MATCH('Exposure Vulnerability Risk'!K5,Validation!$O$18:$R$18,0)),v.IPCC.risk,2,FALSE), "")</f>
        <v>Extreme</v>
      </c>
      <c r="W5" s="82"/>
      <c r="X5" s="90" t="s">
        <v>33</v>
      </c>
      <c r="Y5" s="63" t="s">
        <v>31</v>
      </c>
    </row>
    <row r="6" spans="1:25" ht="101.1" customHeight="1">
      <c r="A6" s="77">
        <v>2</v>
      </c>
      <c r="B6" s="78" t="s">
        <v>34</v>
      </c>
      <c r="C6" s="78" t="s">
        <v>35</v>
      </c>
      <c r="D6" s="79" t="s">
        <v>36</v>
      </c>
      <c r="E6" s="80" t="s">
        <v>37</v>
      </c>
      <c r="F6" s="80"/>
      <c r="G6" s="58"/>
      <c r="H6" s="58"/>
      <c r="I6" s="58"/>
      <c r="J6" s="58"/>
      <c r="K6" s="58"/>
      <c r="L6" s="58"/>
      <c r="M6" s="59"/>
      <c r="N6" s="59"/>
      <c r="O6" s="60"/>
      <c r="P6" s="60"/>
      <c r="Q6" s="88" t="str">
        <f>IFERROR(VLOOKUP(INDEX(Validation!$O$11:$R$14, MATCH('Exposure Vulnerability Risk'!$O6,Validation!$M$11:$M$14,0),MATCH('Exposure Vulnerability Risk'!$M6,Validation!$O$9:$R$9,0)),Validation!$F$10:$G$25,2,FALSE), "")</f>
        <v/>
      </c>
      <c r="R6" s="88" t="str">
        <f>IFERROR(VLOOKUP(INDEX(Validation!$O$20:$R$23, MATCH('Exposure Vulnerability Risk'!$Q6,Validation!$M$20:$M$23,0),MATCH('Exposure Vulnerability Risk'!G6,Validation!$O$18:$R$18,0)),v.IPCC.risk,2,FALSE), "")</f>
        <v/>
      </c>
      <c r="S6" s="88" t="str">
        <f>IFERROR(VLOOKUP(INDEX(Validation!$O$20:$R$23, MATCH('Exposure Vulnerability Risk'!$Q6,Validation!$M$20:$M$23,0),MATCH('Exposure Vulnerability Risk'!H6,Validation!$O$18:$R$18,0)),v.IPCC.risk,2,FALSE), "")</f>
        <v/>
      </c>
      <c r="T6" s="88" t="str">
        <f>IFERROR(VLOOKUP(INDEX(Validation!$O$20:$R$23, MATCH('Exposure Vulnerability Risk'!$Q6,Validation!$M$20:$M$23,0),MATCH('Exposure Vulnerability Risk'!I6,Validation!$O$18:$R$18,0)),v.IPCC.risk,2,FALSE), "")</f>
        <v/>
      </c>
      <c r="U6" s="88" t="str">
        <f>IFERROR(VLOOKUP(INDEX(Validation!$O$20:$R$23, MATCH('Exposure Vulnerability Risk'!$Q6,Validation!$M$20:$M$23,0),MATCH('Exposure Vulnerability Risk'!J6,Validation!$O$18:$R$18,0)),v.IPCC.risk,2,FALSE), "")</f>
        <v/>
      </c>
      <c r="V6" s="88" t="str">
        <f>IFERROR(VLOOKUP(INDEX(Validation!$O$20:$R$23, MATCH('Exposure Vulnerability Risk'!$Q6,Validation!$M$20:$M$23,0),MATCH('Exposure Vulnerability Risk'!K6,Validation!$O$18:$R$18,0)),v.IPCC.risk,2,FALSE), "")</f>
        <v/>
      </c>
      <c r="W6" s="75"/>
      <c r="X6" s="90"/>
      <c r="Y6" s="83"/>
    </row>
    <row r="7" spans="1:25" ht="90.95" customHeight="1">
      <c r="A7" s="77">
        <v>3</v>
      </c>
      <c r="B7" s="78" t="s">
        <v>38</v>
      </c>
      <c r="C7" s="78" t="s">
        <v>39</v>
      </c>
      <c r="D7" s="79" t="s">
        <v>40</v>
      </c>
      <c r="E7" s="80" t="s">
        <v>41</v>
      </c>
      <c r="F7" s="80"/>
      <c r="G7" s="58"/>
      <c r="H7" s="58"/>
      <c r="I7" s="58"/>
      <c r="J7" s="58"/>
      <c r="K7" s="58"/>
      <c r="L7" s="58"/>
      <c r="M7" s="59"/>
      <c r="N7" s="59"/>
      <c r="O7" s="60"/>
      <c r="P7" s="61"/>
      <c r="Q7" s="88" t="str">
        <f>IFERROR(VLOOKUP(INDEX(Validation!$O$11:$R$14, MATCH('Exposure Vulnerability Risk'!$O7,Validation!$M$11:$M$14,0),MATCH('Exposure Vulnerability Risk'!$M7,Validation!$O$9:$R$9,0)),Validation!$F$10:$G$25,2,FALSE), "")</f>
        <v/>
      </c>
      <c r="R7" s="88" t="str">
        <f>IFERROR(VLOOKUP(INDEX(Validation!$O$20:$R$23, MATCH('Exposure Vulnerability Risk'!$Q7,Validation!$M$20:$M$23,0),MATCH('Exposure Vulnerability Risk'!G7,Validation!$O$18:$R$18,0)),v.IPCC.risk,2,FALSE), "")</f>
        <v/>
      </c>
      <c r="S7" s="88" t="str">
        <f>IFERROR(VLOOKUP(INDEX(Validation!$O$20:$R$23, MATCH('Exposure Vulnerability Risk'!$Q7,Validation!$M$20:$M$23,0),MATCH('Exposure Vulnerability Risk'!H7,Validation!$O$18:$R$18,0)),v.IPCC.risk,2,FALSE), "")</f>
        <v/>
      </c>
      <c r="T7" s="88" t="str">
        <f>IFERROR(VLOOKUP(INDEX(Validation!$O$20:$R$23, MATCH('Exposure Vulnerability Risk'!$Q7,Validation!$M$20:$M$23,0),MATCH('Exposure Vulnerability Risk'!I7,Validation!$O$18:$R$18,0)),v.IPCC.risk,2,FALSE), "")</f>
        <v/>
      </c>
      <c r="U7" s="88" t="str">
        <f>IFERROR(VLOOKUP(INDEX(Validation!$O$20:$R$23, MATCH('Exposure Vulnerability Risk'!$Q7,Validation!$M$20:$M$23,0),MATCH('Exposure Vulnerability Risk'!J7,Validation!$O$18:$R$18,0)),v.IPCC.risk,2,FALSE), "")</f>
        <v/>
      </c>
      <c r="V7" s="88" t="str">
        <f>IFERROR(VLOOKUP(INDEX(Validation!$O$20:$R$23, MATCH('Exposure Vulnerability Risk'!$Q7,Validation!$M$20:$M$23,0),MATCH('Exposure Vulnerability Risk'!K7,Validation!$O$18:$R$18,0)),v.IPCC.risk,2,FALSE), "")</f>
        <v/>
      </c>
      <c r="W7" s="75"/>
      <c r="X7" s="90"/>
      <c r="Y7" s="83"/>
    </row>
    <row r="8" spans="1:25" ht="92.45" customHeight="1">
      <c r="A8" s="77">
        <v>4</v>
      </c>
      <c r="B8" s="78" t="s">
        <v>42</v>
      </c>
      <c r="C8" s="78" t="s">
        <v>43</v>
      </c>
      <c r="D8" s="79" t="s">
        <v>44</v>
      </c>
      <c r="E8" s="80" t="s">
        <v>45</v>
      </c>
      <c r="F8" s="80"/>
      <c r="G8" s="58"/>
      <c r="H8" s="58"/>
      <c r="I8" s="58"/>
      <c r="J8" s="58"/>
      <c r="K8" s="58"/>
      <c r="L8" s="58"/>
      <c r="M8" s="59"/>
      <c r="N8" s="59"/>
      <c r="O8" s="60"/>
      <c r="P8" s="60"/>
      <c r="Q8" s="88" t="str">
        <f>IFERROR(VLOOKUP(INDEX(Validation!$O$11:$R$14, MATCH('Exposure Vulnerability Risk'!$O8,Validation!$M$11:$M$14,0),MATCH('Exposure Vulnerability Risk'!$M8,Validation!$O$9:$R$9,0)),Validation!$F$10:$G$25,2,FALSE), "")</f>
        <v/>
      </c>
      <c r="R8" s="88" t="str">
        <f>IFERROR(VLOOKUP(INDEX(Validation!$O$20:$R$23, MATCH('Exposure Vulnerability Risk'!$Q8,Validation!$M$20:$M$23,0),MATCH('Exposure Vulnerability Risk'!G8,Validation!$O$18:$R$18,0)),v.IPCC.risk,2,FALSE), "")</f>
        <v/>
      </c>
      <c r="S8" s="88" t="str">
        <f>IFERROR(VLOOKUP(INDEX(Validation!$O$20:$R$23, MATCH('Exposure Vulnerability Risk'!$Q8,Validation!$M$20:$M$23,0),MATCH('Exposure Vulnerability Risk'!H8,Validation!$O$18:$R$18,0)),v.IPCC.risk,2,FALSE), "")</f>
        <v/>
      </c>
      <c r="T8" s="88" t="str">
        <f>IFERROR(VLOOKUP(INDEX(Validation!$O$20:$R$23, MATCH('Exposure Vulnerability Risk'!$Q8,Validation!$M$20:$M$23,0),MATCH('Exposure Vulnerability Risk'!I8,Validation!$O$18:$R$18,0)),v.IPCC.risk,2,FALSE), "")</f>
        <v/>
      </c>
      <c r="U8" s="88" t="str">
        <f>IFERROR(VLOOKUP(INDEX(Validation!$O$20:$R$23, MATCH('Exposure Vulnerability Risk'!$Q8,Validation!$M$20:$M$23,0),MATCH('Exposure Vulnerability Risk'!J8,Validation!$O$18:$R$18,0)),v.IPCC.risk,2,FALSE), "")</f>
        <v/>
      </c>
      <c r="V8" s="88" t="str">
        <f>IFERROR(VLOOKUP(INDEX(Validation!$O$20:$R$23, MATCH('Exposure Vulnerability Risk'!$Q8,Validation!$M$20:$M$23,0),MATCH('Exposure Vulnerability Risk'!K8,Validation!$O$18:$R$18,0)),v.IPCC.risk,2,FALSE), "")</f>
        <v/>
      </c>
      <c r="W8" s="75"/>
      <c r="X8" s="90"/>
      <c r="Y8" s="83"/>
    </row>
    <row r="9" spans="1:25" ht="144" customHeight="1">
      <c r="A9" s="77">
        <v>5</v>
      </c>
      <c r="B9" s="78" t="s">
        <v>46</v>
      </c>
      <c r="C9" s="78" t="s">
        <v>47</v>
      </c>
      <c r="D9" s="79" t="s">
        <v>48</v>
      </c>
      <c r="E9" s="80" t="s">
        <v>49</v>
      </c>
      <c r="F9" s="80"/>
      <c r="G9" s="58"/>
      <c r="H9" s="58"/>
      <c r="I9" s="58"/>
      <c r="J9" s="58"/>
      <c r="K9" s="58"/>
      <c r="L9" s="58"/>
      <c r="M9" s="59"/>
      <c r="N9" s="59"/>
      <c r="O9" s="60"/>
      <c r="P9" s="60"/>
      <c r="Q9" s="88" t="str">
        <f>IFERROR(VLOOKUP(INDEX(Validation!$O$11:$R$14, MATCH('Exposure Vulnerability Risk'!$O9,Validation!$M$11:$M$14,0),MATCH('Exposure Vulnerability Risk'!$M9,Validation!$O$9:$R$9,0)),Validation!$F$10:$G$25,2,FALSE), "")</f>
        <v/>
      </c>
      <c r="R9" s="88" t="str">
        <f>IFERROR(VLOOKUP(INDEX(Validation!$O$20:$R$23, MATCH('Exposure Vulnerability Risk'!$Q9,Validation!$M$20:$M$23,0),MATCH('Exposure Vulnerability Risk'!G9,Validation!$O$18:$R$18,0)),v.IPCC.risk,2,FALSE), "")</f>
        <v/>
      </c>
      <c r="S9" s="88" t="str">
        <f>IFERROR(VLOOKUP(INDEX(Validation!$O$20:$R$23, MATCH('Exposure Vulnerability Risk'!$Q9,Validation!$M$20:$M$23,0),MATCH('Exposure Vulnerability Risk'!H9,Validation!$O$18:$R$18,0)),v.IPCC.risk,2,FALSE), "")</f>
        <v/>
      </c>
      <c r="T9" s="88" t="str">
        <f>IFERROR(VLOOKUP(INDEX(Validation!$O$20:$R$23, MATCH('Exposure Vulnerability Risk'!$Q9,Validation!$M$20:$M$23,0),MATCH('Exposure Vulnerability Risk'!I9,Validation!$O$18:$R$18,0)),v.IPCC.risk,2,FALSE), "")</f>
        <v/>
      </c>
      <c r="U9" s="88" t="str">
        <f>IFERROR(VLOOKUP(INDEX(Validation!$O$20:$R$23, MATCH('Exposure Vulnerability Risk'!$Q9,Validation!$M$20:$M$23,0),MATCH('Exposure Vulnerability Risk'!J9,Validation!$O$18:$R$18,0)),v.IPCC.risk,2,FALSE), "")</f>
        <v/>
      </c>
      <c r="V9" s="88" t="str">
        <f>IFERROR(VLOOKUP(INDEX(Validation!$O$20:$R$23, MATCH('Exposure Vulnerability Risk'!$Q9,Validation!$M$20:$M$23,0),MATCH('Exposure Vulnerability Risk'!K9,Validation!$O$18:$R$18,0)),v.IPCC.risk,2,FALSE), "")</f>
        <v/>
      </c>
      <c r="W9" s="75"/>
      <c r="X9" s="90"/>
      <c r="Y9" s="83"/>
    </row>
    <row r="10" spans="1:25">
      <c r="A10" s="77"/>
      <c r="B10" s="77"/>
      <c r="C10" s="78"/>
      <c r="D10" s="77"/>
      <c r="E10" s="77"/>
      <c r="F10" s="77"/>
      <c r="G10" s="58"/>
      <c r="H10" s="58"/>
      <c r="I10" s="58"/>
      <c r="J10" s="58"/>
      <c r="K10" s="58"/>
      <c r="L10" s="58"/>
      <c r="M10" s="59"/>
      <c r="N10" s="59"/>
      <c r="O10" s="60"/>
      <c r="P10" s="60"/>
      <c r="Q10" s="88" t="str">
        <f t="shared" ref="Q10" si="0">IFERROR(VLOOKUP(_xlfn.CONCAT(LEFT($O10,1),VLOOKUP(M10,v.IPCC.Vul.Code,2)),v.IPCC.Vul,2,FALSE),"")</f>
        <v/>
      </c>
      <c r="R10" s="88" t="str">
        <f t="shared" ref="R10" si="1">IFERROR(VLOOKUP(_xlfn.CONCAT(LEFT(G10,1),VLOOKUP(VLOOKUP(_xlfn.CONCAT(LEFT($O10,1),VLOOKUP(M10,v.IPCC.Vul.Code,2)),v.IPCC.Vul,2,FALSE),v.IPCC.Vul.Code,2,FALSE)),v.IPCC.risk,2,FALSE),"")</f>
        <v/>
      </c>
      <c r="S10" s="88" t="str">
        <f t="shared" ref="S10" si="2">IFERROR(VLOOKUP(_xlfn.CONCAT(LEFT(H10,1),VLOOKUP(VLOOKUP(_xlfn.CONCAT(LEFT($O10,1),VLOOKUP(M10,v.IPCC.Vul.Code,2)),v.IPCC.Vul,2,FALSE),v.IPCC.Vul.Code,2,FALSE)),v.IPCC.risk,2,FALSE),"")</f>
        <v/>
      </c>
      <c r="T10" s="88" t="str">
        <f t="shared" ref="T10" si="3">IFERROR(VLOOKUP(_xlfn.CONCAT(LEFT(I10,1),VLOOKUP(VLOOKUP(_xlfn.CONCAT(LEFT($O10,1),VLOOKUP(M10,v.IPCC.Vul.Code,2)),v.IPCC.Vul,2,FALSE),v.IPCC.Vul.Code,2,FALSE)),v.IPCC.risk,2,FALSE),"")</f>
        <v/>
      </c>
      <c r="U10" s="88" t="str">
        <f t="shared" ref="U10" si="4">IFERROR(VLOOKUP(_xlfn.CONCAT(LEFT(J10,1),VLOOKUP(VLOOKUP(_xlfn.CONCAT(LEFT($O10,1),VLOOKUP(M10,v.IPCC.Vul.Code,2)),v.IPCC.Vul,2,FALSE),v.IPCC.Vul.Code,2,FALSE)),v.IPCC.risk,2,FALSE),"")</f>
        <v/>
      </c>
      <c r="V10" s="88" t="str">
        <f t="shared" ref="V10" si="5">IFERROR(VLOOKUP(_xlfn.CONCAT(LEFT(K10,1),VLOOKUP(VLOOKUP(_xlfn.CONCAT(LEFT($O10,1),VLOOKUP(M10,v.IPCC.Vul.Code,2)),v.IPCC.Vul,2,FALSE),v.IPCC.Vul.Code,2,FALSE)),v.IPCC.risk,2,FALSE),"")</f>
        <v/>
      </c>
      <c r="W10" s="75"/>
      <c r="X10" s="90"/>
      <c r="Y10" s="83"/>
    </row>
    <row r="11" spans="1:25">
      <c r="Q11" s="89"/>
      <c r="R11" s="89" t="str">
        <f>IFERROR(VLOOKUP(_xlfn.CONCAT(LEFT(G11,1),VLOOKUP(VLOOKUP(_xlfn.CONCAT(LEFT(O11,1),VLOOKUP(M11,v.IPCC.Sensitivity,2,FALSE)),v.IPCC.Vul,2,FALSE),v.IPCC.Sensitivity,2,FALSE)),v.IPCC.risk,2,FALSE),"")</f>
        <v/>
      </c>
      <c r="S11" s="89" t="str">
        <f>IFERROR(VLOOKUP(_xlfn.CONCAT(LEFT(H11,1),
VLOOKUP(VLOOKUP(_xlfn.CONCAT(LEFT($O11,1),VLOOKUP(#REF!,v.IPCC.Sensitivity,2,FALSE)),v.IPCC.Vul,2,FALSE),
v.IPCC.Sensitivity,2,FALSE)),v.IPCC.risk,2,FALSE),"")</f>
        <v/>
      </c>
      <c r="T11" s="89" t="str">
        <f>IFERROR(VLOOKUP(_xlfn.CONCAT(LEFT(I11,1),
VLOOKUP(VLOOKUP(_xlfn.CONCAT(LEFT($O11,1),VLOOKUP(#REF!,v.IPCC.Sensitivity,2,FALSE)),v.IPCC.Vul,2,FALSE),
v.IPCC.Sensitivity,2,FALSE)),v.IPCC.risk,2,FALSE),"")</f>
        <v/>
      </c>
      <c r="U11" s="89" t="str">
        <f>IFERROR(VLOOKUP(_xlfn.CONCAT(LEFT(J11,1),
VLOOKUP(VLOOKUP(_xlfn.CONCAT(LEFT($O11,1),VLOOKUP(#REF!,v.IPCC.Sensitivity,2,FALSE)),v.IPCC.Vul,2,FALSE),
v.IPCC.Sensitivity,2,FALSE)),v.IPCC.risk,2,FALSE),"")</f>
        <v/>
      </c>
      <c r="V11" s="89" t="str">
        <f>IFERROR(VLOOKUP(_xlfn.CONCAT(LEFT(K11,1),
VLOOKUP(VLOOKUP(_xlfn.CONCAT(LEFT($O11,1),VLOOKUP(#REF!,v.IPCC.Sensitivity,2,FALSE)),v.IPCC.Vul,2,FALSE),
v.IPCC.Sensitivity,2,FALSE)),v.IPCC.risk,2,FALSE),"")</f>
        <v/>
      </c>
    </row>
    <row r="12" spans="1:25">
      <c r="Q12" s="89" t="str">
        <f>IFERROR(VLOOKUP(_xlfn.CONCAT(LEFT(M12,1),VLOOKUP($O12,v.IPCC.adaptcap,2,FALSE)),v.vuln,2,FALSE),"")</f>
        <v/>
      </c>
      <c r="R12" s="89" t="str">
        <f>IFERROR(VLOOKUP(_xlfn.CONCAT(LEFT(G12,1),VLOOKUP(VLOOKUP(_xlfn.CONCAT(LEFT(O12,1),VLOOKUP(M12,v.IPCC.Sensitivity,2,FALSE)),v.IPCC.Vul,2,FALSE),v.IPCC.Sensitivity,2,FALSE)),v.IPCC.risk,2,FALSE),"")</f>
        <v/>
      </c>
      <c r="S12" s="89" t="str">
        <f>IFERROR(VLOOKUP(_xlfn.CONCAT(LEFT(H12,1),
VLOOKUP(VLOOKUP(_xlfn.CONCAT(LEFT($O12,1),VLOOKUP(#REF!,v.IPCC.Sensitivity,2,FALSE)),v.IPCC.Vul,2,FALSE),
v.IPCC.Sensitivity,2,FALSE)),v.IPCC.risk,2,FALSE),"")</f>
        <v/>
      </c>
      <c r="T12" s="89" t="str">
        <f>IFERROR(VLOOKUP(_xlfn.CONCAT(LEFT(I12,1),
VLOOKUP(VLOOKUP(_xlfn.CONCAT(LEFT($O12,1),VLOOKUP(#REF!,v.IPCC.Sensitivity,2,FALSE)),v.IPCC.Vul,2,FALSE),
v.IPCC.Sensitivity,2,FALSE)),v.IPCC.risk,2,FALSE),"")</f>
        <v/>
      </c>
      <c r="U12" s="89" t="str">
        <f>IFERROR(VLOOKUP(_xlfn.CONCAT(LEFT(J12,1),
VLOOKUP(VLOOKUP(_xlfn.CONCAT(LEFT($O12,1),VLOOKUP(#REF!,v.IPCC.Sensitivity,2,FALSE)),v.IPCC.Vul,2,FALSE),
v.IPCC.Sensitivity,2,FALSE)),v.IPCC.risk,2,FALSE),"")</f>
        <v/>
      </c>
      <c r="V12" s="89" t="str">
        <f>IFERROR(VLOOKUP(_xlfn.CONCAT(LEFT(K12,1),
VLOOKUP(VLOOKUP(_xlfn.CONCAT(LEFT($O12,1),VLOOKUP(#REF!,v.IPCC.Sensitivity,2,FALSE)),v.IPCC.Vul,2,FALSE),
v.IPCC.Sensitivity,2,FALSE)),v.IPCC.risk,2,FALSE),"")</f>
        <v/>
      </c>
    </row>
    <row r="13" spans="1:25">
      <c r="Q13" s="89" t="str">
        <f>IFERROR(VLOOKUP(_xlfn.CONCAT(LEFT(M13,1),VLOOKUP($O13,v.IPCC.adaptcap,2,FALSE)),v.vuln,2,FALSE),"")</f>
        <v/>
      </c>
      <c r="R13" s="89" t="str">
        <f>IFERROR(VLOOKUP(_xlfn.CONCAT(LEFT(G13,1),
VLOOKUP(VLOOKUP(_xlfn.CONCAT(LEFT($O13,1),VLOOKUP(M13,v.IPCC.Sensitivity,2,FALSE)),v.IPCC.Vul,2,FALSE),
v.IPCC.Sensitivity,2,FALSE)),v.Risk.Score,2,FALSE),"")</f>
        <v/>
      </c>
      <c r="S13" s="89" t="str">
        <f>IFERROR(VLOOKUP(_xlfn.CONCAT(LEFT(H13,1),
VLOOKUP(VLOOKUP(_xlfn.CONCAT(LEFT($O13,1),VLOOKUP(#REF!,v.IPCC.Sensitivity,2,FALSE)),v.IPCC.Vul,2,FALSE),
v.IPCC.Sensitivity,2,FALSE)),v.IPCC.risk,2,FALSE),"")</f>
        <v/>
      </c>
      <c r="T13" s="89" t="str">
        <f>IFERROR(VLOOKUP(_xlfn.CONCAT(LEFT(I13,1),
VLOOKUP(VLOOKUP(_xlfn.CONCAT(LEFT($O13,1),VLOOKUP(#REF!,v.IPCC.Sensitivity,2,FALSE)),v.IPCC.Vul,2,FALSE),
v.IPCC.Sensitivity,2,FALSE)),v.IPCC.risk,2,FALSE),"")</f>
        <v/>
      </c>
      <c r="U13" s="89" t="str">
        <f>IFERROR(VLOOKUP(_xlfn.CONCAT(LEFT(J13,1),
VLOOKUP(VLOOKUP(_xlfn.CONCAT(LEFT($O13,1),VLOOKUP(#REF!,v.IPCC.Sensitivity,2,FALSE)),v.IPCC.Vul,2,FALSE),
v.IPCC.Sensitivity,2,FALSE)),v.IPCC.risk,2,FALSE),"")</f>
        <v/>
      </c>
      <c r="V13" s="89" t="str">
        <f>IFERROR(VLOOKUP(_xlfn.CONCAT(LEFT(K13,1),
VLOOKUP(VLOOKUP(_xlfn.CONCAT(LEFT($O13,1),VLOOKUP(#REF!,v.IPCC.Sensitivity,2,FALSE)),v.IPCC.Vul,2,FALSE),
v.IPCC.Sensitivity,2,FALSE)),v.IPCC.risk,2,FALSE),"")</f>
        <v/>
      </c>
    </row>
    <row r="14" spans="1:25">
      <c r="Q14" s="89" t="str">
        <f>IFERROR(VLOOKUP(_xlfn.CONCAT(LEFT(M14,1),VLOOKUP($O14,v.IPCC.adaptcap,2,FALSE)),v.vuln,2,FALSE),"")</f>
        <v/>
      </c>
      <c r="R14" s="89" t="str">
        <f>IFERROR(VLOOKUP(_xlfn.CONCAT(LEFT(G14,1),
VLOOKUP(VLOOKUP(_xlfn.CONCAT(LEFT($O14,1),VLOOKUP(M14,v.IPCC.Sensitivity,2,FALSE)),v.IPCC.Vul,2,FALSE),
v.IPCC.Sensitivity,2,FALSE)),v.Risk.Score,2,FALSE),"")</f>
        <v/>
      </c>
      <c r="S14" s="89" t="str">
        <f>IFERROR(VLOOKUP(_xlfn.CONCAT(LEFT(H14,1),
VLOOKUP(VLOOKUP(_xlfn.CONCAT(LEFT($O14,1),VLOOKUP(#REF!,v.IPCC.Sensitivity,2,FALSE)),v.IPCC.Vul,2,FALSE),
v.IPCC.Sensitivity,2,FALSE)),v.Risk.Score,2,FALSE),"")</f>
        <v/>
      </c>
      <c r="T14" s="89" t="str">
        <f>IFERROR(VLOOKUP(_xlfn.CONCAT(LEFT(I14,1),
VLOOKUP(VLOOKUP(_xlfn.CONCAT(LEFT($O14,1),VLOOKUP(#REF!,v.IPCC.Sensitivity,2,FALSE)),v.IPCC.Vul,2,FALSE),
v.IPCC.Sensitivity,2,FALSE)),v.IPCC.risk,2,FALSE),"")</f>
        <v/>
      </c>
      <c r="U14" s="89" t="str">
        <f>IFERROR(VLOOKUP(_xlfn.CONCAT(LEFT(J14,1),
VLOOKUP(VLOOKUP(_xlfn.CONCAT(LEFT($O14,1),VLOOKUP(#REF!,v.IPCC.Sensitivity,2,FALSE)),v.IPCC.Vul,2,FALSE),
v.IPCC.Sensitivity,2,FALSE)),v.IPCC.risk,2,FALSE),"")</f>
        <v/>
      </c>
      <c r="V14" s="89" t="str">
        <f>IFERROR(VLOOKUP(_xlfn.CONCAT(LEFT(K14,1),
VLOOKUP(VLOOKUP(_xlfn.CONCAT(LEFT($O14,1),VLOOKUP(#REF!,v.IPCC.Sensitivity,2,FALSE)),v.IPCC.Vul,2,FALSE),
v.IPCC.Sensitivity,2,FALSE)),v.IPCC.risk,2,FALSE),"")</f>
        <v/>
      </c>
    </row>
    <row r="15" spans="1:25">
      <c r="R15" s="89" t="str">
        <f>IFERROR(VLOOKUP(_xlfn.CONCAT(LEFT(G15,1),
VLOOKUP(VLOOKUP(_xlfn.CONCAT(LEFT($O15,1),VLOOKUP(M15,v.IPCC.Sensitivity,2,FALSE)),v.IPCC.Vul,2,FALSE),
v.IPCC.Sensitivity,2,FALSE)),v.Risk.Score,2,FALSE),"")</f>
        <v/>
      </c>
      <c r="S15" s="89" t="str">
        <f>IFERROR(VLOOKUP(_xlfn.CONCAT(LEFT(H15,1),
VLOOKUP(VLOOKUP(_xlfn.CONCAT(LEFT($O15,1),VLOOKUP(#REF!,v.IPCC.Sensitivity,2,FALSE)),v.IPCC.Vul,2,FALSE),
v.IPCC.Sensitivity,2,FALSE)),v.Risk.Score,2,FALSE),"")</f>
        <v/>
      </c>
      <c r="T15" s="89" t="str">
        <f>IFERROR(VLOOKUP(_xlfn.CONCAT(LEFT(I15,1),
VLOOKUP(VLOOKUP(_xlfn.CONCAT(LEFT($O15,1),VLOOKUP(#REF!,v.IPCC.Sensitivity,2,FALSE)),v.IPCC.Vul,2,FALSE),
v.IPCC.Sensitivity,2,FALSE)),v.IPCC.risk,2,FALSE),"")</f>
        <v/>
      </c>
      <c r="U15" s="89" t="str">
        <f>IFERROR(VLOOKUP(_xlfn.CONCAT(LEFT(J15,1),
VLOOKUP(VLOOKUP(_xlfn.CONCAT(LEFT($O15,1),VLOOKUP(#REF!,v.IPCC.Sensitivity,2,FALSE)),v.IPCC.Vul,2,FALSE),
v.IPCC.Sensitivity,2,FALSE)),v.IPCC.risk,2,FALSE),"")</f>
        <v/>
      </c>
      <c r="V15" s="89" t="str">
        <f>IFERROR(VLOOKUP(_xlfn.CONCAT(LEFT(K15,1),
VLOOKUP(VLOOKUP(_xlfn.CONCAT(LEFT($O15,1),VLOOKUP(#REF!,v.IPCC.Sensitivity,2,FALSE)),v.IPCC.Vul,2,FALSE),
v.IPCC.Sensitivity,2,FALSE)),v.IPCC.risk,2,FALSE),"")</f>
        <v/>
      </c>
    </row>
    <row r="16" spans="1:25">
      <c r="R16" s="89" t="str">
        <f>IFERROR(VLOOKUP(_xlfn.CONCAT(LEFT(G16,1),
VLOOKUP(VLOOKUP(_xlfn.CONCAT(LEFT($O16,1),VLOOKUP(M16,v.IPCC.Sensitivity,2,FALSE)),v.IPCC.Vul,2,FALSE),
v.IPCC.Sensitivity,2,FALSE)),v.Risk.Score,2,FALSE),"")</f>
        <v/>
      </c>
      <c r="S16" s="89" t="str">
        <f>IFERROR(VLOOKUP(_xlfn.CONCAT(LEFT(H16,1),
VLOOKUP(VLOOKUP(_xlfn.CONCAT(LEFT($O16,1),VLOOKUP(#REF!,v.IPCC.Sensitivity,2,FALSE)),v.IPCC.Vul,2,FALSE),
v.IPCC.Sensitivity,2,FALSE)),v.Risk.Score,2,FALSE),"")</f>
        <v/>
      </c>
      <c r="T16" s="89" t="str">
        <f>IFERROR(VLOOKUP(_xlfn.CONCAT(LEFT(I16,1),
VLOOKUP(VLOOKUP(_xlfn.CONCAT(LEFT($O16,1),VLOOKUP(#REF!,v.IPCC.Sensitivity,2,FALSE)),v.IPCC.Vul,2,FALSE),
v.IPCC.Sensitivity,2,FALSE)),v.IPCC.risk,2,FALSE),"")</f>
        <v/>
      </c>
      <c r="U16" s="89" t="str">
        <f>IFERROR(VLOOKUP(_xlfn.CONCAT(LEFT(J16,1),
VLOOKUP(VLOOKUP(_xlfn.CONCAT(LEFT($O16,1),VLOOKUP(#REF!,v.IPCC.Sensitivity,2,FALSE)),v.IPCC.Vul,2,FALSE),
v.IPCC.Sensitivity,2,FALSE)),v.IPCC.risk,2,FALSE),"")</f>
        <v/>
      </c>
      <c r="V16" s="89" t="str">
        <f>IFERROR(VLOOKUP(_xlfn.CONCAT(LEFT(K16,1),
VLOOKUP(VLOOKUP(_xlfn.CONCAT(LEFT($O16,1),VLOOKUP(#REF!,v.IPCC.Sensitivity,2,FALSE)),v.IPCC.Vul,2,FALSE),
v.IPCC.Sensitivity,2,FALSE)),v.IPCC.risk,2,FALSE),"")</f>
        <v/>
      </c>
    </row>
    <row r="17" spans="18:22">
      <c r="R17" s="89" t="str">
        <f>IFERROR(VLOOKUP(_xlfn.CONCAT(LEFT(G17,1),
VLOOKUP(VLOOKUP(_xlfn.CONCAT(LEFT($O17,1),VLOOKUP(M17,v.IPCC.Sensitivity,2,FALSE)),v.IPCC.Vul,2,FALSE),
v.IPCC.Sensitivity,2,FALSE)),v.Risk.Score,2,FALSE),"")</f>
        <v/>
      </c>
      <c r="S17" s="89" t="str">
        <f>IFERROR(VLOOKUP(_xlfn.CONCAT(LEFT(H17,1),
VLOOKUP(VLOOKUP(_xlfn.CONCAT(LEFT($O17,1),VLOOKUP(#REF!,v.IPCC.Sensitivity,2,FALSE)),v.IPCC.Vul,2,FALSE),
v.IPCC.Sensitivity,2,FALSE)),v.Risk.Score,2,FALSE),"")</f>
        <v/>
      </c>
      <c r="T17" s="89" t="str">
        <f>IFERROR(VLOOKUP(_xlfn.CONCAT(LEFT(I17,1),
VLOOKUP(VLOOKUP(_xlfn.CONCAT(LEFT($O17,1),VLOOKUP(#REF!,v.IPCC.Sensitivity,2,FALSE)),v.IPCC.Vul,2,FALSE),
v.IPCC.Sensitivity,2,FALSE)),v.IPCC.risk,2,FALSE),"")</f>
        <v/>
      </c>
      <c r="U17" s="89" t="str">
        <f>IFERROR(VLOOKUP(_xlfn.CONCAT(LEFT(J17,1),
VLOOKUP(VLOOKUP(_xlfn.CONCAT(LEFT($O17,1),VLOOKUP(#REF!,v.IPCC.Sensitivity,2,FALSE)),v.IPCC.Vul,2,FALSE),
v.IPCC.Sensitivity,2,FALSE)),v.IPCC.risk,2,FALSE),"")</f>
        <v/>
      </c>
      <c r="V17" s="89" t="str">
        <f>IFERROR(VLOOKUP(_xlfn.CONCAT(LEFT(K17,1),
VLOOKUP(VLOOKUP(_xlfn.CONCAT(LEFT($O17,1),VLOOKUP(#REF!,v.IPCC.Sensitivity,2,FALSE)),v.IPCC.Vul,2,FALSE),
v.IPCC.Sensitivity,2,FALSE)),v.IPCC.risk,2,FALSE),"")</f>
        <v/>
      </c>
    </row>
    <row r="18" spans="18:22">
      <c r="R18" s="89" t="str">
        <f>IFERROR(VLOOKUP(_xlfn.CONCAT(LEFT(G18,1),
VLOOKUP(VLOOKUP(_xlfn.CONCAT(LEFT($O18,1),VLOOKUP(M18,v.IPCC.Sensitivity,2,FALSE)),v.IPCC.Vul,2,FALSE),
v.IPCC.Sensitivity,2,FALSE)),v.Risk.Score,2,FALSE),"")</f>
        <v/>
      </c>
      <c r="S18" s="89" t="str">
        <f>IFERROR(VLOOKUP(_xlfn.CONCAT(LEFT(H18,1),
VLOOKUP(VLOOKUP(_xlfn.CONCAT(LEFT($O18,1),VLOOKUP(#REF!,v.IPCC.Sensitivity,2,FALSE)),v.IPCC.Vul,2,FALSE),
v.IPCC.Sensitivity,2,FALSE)),v.Risk.Score,2,FALSE),"")</f>
        <v/>
      </c>
      <c r="T18" s="89" t="str">
        <f>IFERROR(VLOOKUP(_xlfn.CONCAT(LEFT(I18,1),
VLOOKUP(VLOOKUP(_xlfn.CONCAT(LEFT($O18,1),VLOOKUP(#REF!,v.IPCC.Sensitivity,2,FALSE)),v.IPCC.Vul,2,FALSE),
v.IPCC.Sensitivity,2,FALSE)),v.IPCC.risk,2,FALSE),"")</f>
        <v/>
      </c>
      <c r="U18" s="89" t="str">
        <f>IFERROR(VLOOKUP(_xlfn.CONCAT(LEFT(J18,1),
VLOOKUP(VLOOKUP(_xlfn.CONCAT(LEFT($O18,1),VLOOKUP(#REF!,v.IPCC.Sensitivity,2,FALSE)),v.IPCC.Vul,2,FALSE),
v.IPCC.Sensitivity,2,FALSE)),v.IPCC.risk,2,FALSE),"")</f>
        <v/>
      </c>
      <c r="V18" s="89" t="str">
        <f>IFERROR(VLOOKUP(_xlfn.CONCAT(LEFT(K18,1),
VLOOKUP(VLOOKUP(_xlfn.CONCAT(LEFT($O18,1),VLOOKUP(#REF!,v.IPCC.Sensitivity,2,FALSE)),v.IPCC.Vul,2,FALSE),
v.IPCC.Sensitivity,2,FALSE)),v.IPCC.risk,2,FALSE),"")</f>
        <v/>
      </c>
    </row>
    <row r="19" spans="18:22">
      <c r="R19" s="89" t="str">
        <f>IFERROR(VLOOKUP(_xlfn.CONCAT(LEFT(G19,1),
VLOOKUP(VLOOKUP(_xlfn.CONCAT(LEFT($O19,1),VLOOKUP(M19,v.IPCC.Sensitivity,2,FALSE)),v.IPCC.Vul,2,FALSE),
v.IPCC.Sensitivity,2,FALSE)),v.Risk.Score,2,FALSE),"")</f>
        <v/>
      </c>
      <c r="S19" s="89" t="str">
        <f>IFERROR(VLOOKUP(_xlfn.CONCAT(LEFT(H19,1),
VLOOKUP(VLOOKUP(_xlfn.CONCAT(LEFT($O19,1),VLOOKUP(#REF!,v.IPCC.Sensitivity,2,FALSE)),v.IPCC.Vul,2,FALSE),
v.IPCC.Sensitivity,2,FALSE)),v.Risk.Score,2,FALSE),"")</f>
        <v/>
      </c>
      <c r="T19" s="89" t="str">
        <f>IFERROR(VLOOKUP(_xlfn.CONCAT(LEFT(I19,1),
VLOOKUP(VLOOKUP(_xlfn.CONCAT(LEFT($O19,1),VLOOKUP(#REF!,v.IPCC.Sensitivity,2,FALSE)),v.IPCC.Vul,2,FALSE),
v.IPCC.Sensitivity,2,FALSE)),v.Risk.Score,2,FALSE),"")</f>
        <v/>
      </c>
      <c r="U19" s="89" t="str">
        <f>IFERROR(VLOOKUP(_xlfn.CONCAT(LEFT(J19,1),
VLOOKUP(VLOOKUP(_xlfn.CONCAT(LEFT($O19,1),VLOOKUP(#REF!,v.IPCC.Sensitivity,2,FALSE)),v.IPCC.Vul,2,FALSE),
v.IPCC.Sensitivity,2,FALSE)),v.Risk.Score,2,FALSE),"")</f>
        <v/>
      </c>
      <c r="V19" s="89" t="str">
        <f>IFERROR(VLOOKUP(_xlfn.CONCAT(LEFT(K19,1),
VLOOKUP(VLOOKUP(_xlfn.CONCAT(LEFT($O19,1),VLOOKUP(#REF!,v.IPCC.Sensitivity,2,FALSE)),v.IPCC.Vul,2,FALSE),
v.IPCC.Sensitivity,2,FALSE)),v.Risk.Score,2,FALSE),"")</f>
        <v/>
      </c>
    </row>
    <row r="20" spans="18:22">
      <c r="R20" s="89" t="str">
        <f>IFERROR(VLOOKUP(_xlfn.CONCAT(LEFT(G20,1),
VLOOKUP(VLOOKUP(_xlfn.CONCAT(LEFT($O20,1),VLOOKUP(M20,v.IPCC.Sensitivity,2,FALSE)),v.IPCC.Vul,2,FALSE),
v.IPCC.Sensitivity,2,FALSE)),v.Risk.Score,2,FALSE),"")</f>
        <v/>
      </c>
      <c r="S20" s="89" t="str">
        <f>IFERROR(VLOOKUP(_xlfn.CONCAT(LEFT(H20,1),
VLOOKUP(VLOOKUP(_xlfn.CONCAT(LEFT($O20,1),VLOOKUP(#REF!,v.IPCC.Sensitivity,2,FALSE)),v.IPCC.Vul,2,FALSE),
v.IPCC.Sensitivity,2,FALSE)),v.Risk.Score,2,FALSE),"")</f>
        <v/>
      </c>
      <c r="T20" s="89" t="str">
        <f>IFERROR(VLOOKUP(_xlfn.CONCAT(LEFT(I20,1),
VLOOKUP(VLOOKUP(_xlfn.CONCAT(LEFT($O20,1),VLOOKUP(#REF!,v.IPCC.Sensitivity,2,FALSE)),v.IPCC.Vul,2,FALSE),
v.IPCC.Sensitivity,2,FALSE)),v.Risk.Score,2,FALSE),"")</f>
        <v/>
      </c>
      <c r="U20" s="89" t="str">
        <f>IFERROR(VLOOKUP(_xlfn.CONCAT(LEFT(J20,1),
VLOOKUP(VLOOKUP(_xlfn.CONCAT(LEFT($O20,1),VLOOKUP(#REF!,v.IPCC.Sensitivity,2,FALSE)),v.IPCC.Vul,2,FALSE),
v.IPCC.Sensitivity,2,FALSE)),v.Risk.Score,2,FALSE),"")</f>
        <v/>
      </c>
      <c r="V20" s="89" t="str">
        <f>IFERROR(VLOOKUP(_xlfn.CONCAT(LEFT(K20,1),
VLOOKUP(VLOOKUP(_xlfn.CONCAT(LEFT($O20,1),VLOOKUP(#REF!,v.IPCC.Sensitivity,2,FALSE)),v.IPCC.Vul,2,FALSE),
v.IPCC.Sensitivity,2,FALSE)),v.Risk.Score,2,FALSE),"")</f>
        <v/>
      </c>
    </row>
    <row r="21" spans="18:22">
      <c r="R21" s="89" t="str">
        <f>IFERROR(VLOOKUP(_xlfn.CONCAT(LEFT(G21,1),
VLOOKUP(VLOOKUP(_xlfn.CONCAT(LEFT($O21,1),VLOOKUP(M21,v.IPCC.Sensitivity,2,FALSE)),v.IPCC.Vul,2,FALSE),
v.IPCC.Sensitivity,2,FALSE)),v.Risk.Score,2,FALSE),"")</f>
        <v/>
      </c>
      <c r="S21" s="89" t="str">
        <f>IFERROR(VLOOKUP(_xlfn.CONCAT(LEFT(H21,1),
VLOOKUP(VLOOKUP(_xlfn.CONCAT(LEFT($O21,1),VLOOKUP(#REF!,v.IPCC.Sensitivity,2,FALSE)),v.IPCC.Vul,2,FALSE),
v.IPCC.Sensitivity,2,FALSE)),v.Risk.Score,2,FALSE),"")</f>
        <v/>
      </c>
      <c r="T21" s="89" t="str">
        <f>IFERROR(VLOOKUP(_xlfn.CONCAT(LEFT(I21,1),
VLOOKUP(VLOOKUP(_xlfn.CONCAT(LEFT($O21,1),VLOOKUP(#REF!,v.IPCC.Sensitivity,2,FALSE)),v.IPCC.Vul,2,FALSE),
v.IPCC.Sensitivity,2,FALSE)),v.Risk.Score,2,FALSE),"")</f>
        <v/>
      </c>
      <c r="U21" s="89" t="str">
        <f>IFERROR(VLOOKUP(_xlfn.CONCAT(LEFT(J21,1),
VLOOKUP(VLOOKUP(_xlfn.CONCAT(LEFT($O21,1),VLOOKUP(#REF!,v.IPCC.Sensitivity,2,FALSE)),v.IPCC.Vul,2,FALSE),
v.IPCC.Sensitivity,2,FALSE)),v.Risk.Score,2,FALSE),"")</f>
        <v/>
      </c>
      <c r="V21" s="89" t="str">
        <f>IFERROR(VLOOKUP(_xlfn.CONCAT(LEFT(K21,1),
VLOOKUP(VLOOKUP(_xlfn.CONCAT(LEFT($O21,1),VLOOKUP(#REF!,v.IPCC.Sensitivity,2,FALSE)),v.IPCC.Vul,2,FALSE),
v.IPCC.Sensitivity,2,FALSE)),v.Risk.Score,2,FALSE),"")</f>
        <v/>
      </c>
    </row>
    <row r="22" spans="18:22">
      <c r="R22" s="89" t="str">
        <f>IFERROR(VLOOKUP(_xlfn.CONCAT(LEFT(G22,1),
VLOOKUP(VLOOKUP(_xlfn.CONCAT(LEFT($O22,1),VLOOKUP(M22,v.IPCC.Sensitivity,2,FALSE)),v.IPCC.Vul,2,FALSE),
v.IPCC.Sensitivity,2,FALSE)),v.Risk.Score,2,FALSE),"")</f>
        <v/>
      </c>
      <c r="S22" s="89" t="str">
        <f>IFERROR(VLOOKUP(_xlfn.CONCAT(LEFT(H22,1),
VLOOKUP(VLOOKUP(_xlfn.CONCAT(LEFT($O22,1),VLOOKUP(#REF!,v.IPCC.Sensitivity,2,FALSE)),v.IPCC.Vul,2,FALSE),
v.IPCC.Sensitivity,2,FALSE)),v.Risk.Score,2,FALSE),"")</f>
        <v/>
      </c>
      <c r="T22" s="89" t="str">
        <f>IFERROR(VLOOKUP(_xlfn.CONCAT(LEFT(I22,1),
VLOOKUP(VLOOKUP(_xlfn.CONCAT(LEFT($O22,1),VLOOKUP(#REF!,v.IPCC.Sensitivity,2,FALSE)),v.IPCC.Vul,2,FALSE),
v.IPCC.Sensitivity,2,FALSE)),v.Risk.Score,2,FALSE),"")</f>
        <v/>
      </c>
      <c r="U22" s="89" t="str">
        <f>IFERROR(VLOOKUP(_xlfn.CONCAT(LEFT(J22,1),
VLOOKUP(VLOOKUP(_xlfn.CONCAT(LEFT($O22,1),VLOOKUP(#REF!,v.IPCC.Sensitivity,2,FALSE)),v.IPCC.Vul,2,FALSE),
v.IPCC.Sensitivity,2,FALSE)),v.Risk.Score,2,FALSE),"")</f>
        <v/>
      </c>
      <c r="V22" s="89" t="str">
        <f>IFERROR(VLOOKUP(_xlfn.CONCAT(LEFT(K22,1),
VLOOKUP(VLOOKUP(_xlfn.CONCAT(LEFT($O22,1),VLOOKUP(#REF!,v.IPCC.Sensitivity,2,FALSE)),v.IPCC.Vul,2,FALSE),
v.IPCC.Sensitivity,2,FALSE)),v.Risk.Score,2,FALSE),"")</f>
        <v/>
      </c>
    </row>
    <row r="23" spans="18:22">
      <c r="R23" s="89" t="str">
        <f>IFERROR(VLOOKUP(_xlfn.CONCAT(LEFT(G23,1),
VLOOKUP(VLOOKUP(_xlfn.CONCAT(LEFT($O23,1),VLOOKUP(M23,v.IPCC.Sensitivity,2,FALSE)),v.IPCC.Vul,2,FALSE),
v.IPCC.Sensitivity,2,FALSE)),v.Risk.Score,2,FALSE),"")</f>
        <v/>
      </c>
      <c r="S23" s="89" t="str">
        <f>IFERROR(VLOOKUP(_xlfn.CONCAT(LEFT(H23,1),
VLOOKUP(VLOOKUP(_xlfn.CONCAT(LEFT($O23,1),VLOOKUP(#REF!,v.IPCC.Sensitivity,2,FALSE)),v.IPCC.Vul,2,FALSE),
v.IPCC.Sensitivity,2,FALSE)),v.Risk.Score,2,FALSE),"")</f>
        <v/>
      </c>
      <c r="T23" s="89" t="str">
        <f>IFERROR(VLOOKUP(_xlfn.CONCAT(LEFT(I23,1),
VLOOKUP(VLOOKUP(_xlfn.CONCAT(LEFT($O23,1),VLOOKUP(#REF!,v.IPCC.Sensitivity,2,FALSE)),v.IPCC.Vul,2,FALSE),
v.IPCC.Sensitivity,2,FALSE)),v.Risk.Score,2,FALSE),"")</f>
        <v/>
      </c>
      <c r="U23" s="89" t="str">
        <f>IFERROR(VLOOKUP(_xlfn.CONCAT(LEFT(J23,1),
VLOOKUP(VLOOKUP(_xlfn.CONCAT(LEFT($O23,1),VLOOKUP(#REF!,v.IPCC.Sensitivity,2,FALSE)),v.IPCC.Vul,2,FALSE),
v.IPCC.Sensitivity,2,FALSE)),v.Risk.Score,2,FALSE),"")</f>
        <v/>
      </c>
      <c r="V23" s="89" t="str">
        <f>IFERROR(VLOOKUP(_xlfn.CONCAT(LEFT(K23,1),
VLOOKUP(VLOOKUP(_xlfn.CONCAT(LEFT($O23,1),VLOOKUP(#REF!,v.IPCC.Sensitivity,2,FALSE)),v.IPCC.Vul,2,FALSE),
v.IPCC.Sensitivity,2,FALSE)),v.Risk.Score,2,FALSE),"")</f>
        <v/>
      </c>
    </row>
    <row r="24" spans="18:22">
      <c r="R24" s="89" t="str">
        <f>IFERROR(VLOOKUP(_xlfn.CONCAT(LEFT(G24,1),
VLOOKUP(VLOOKUP(_xlfn.CONCAT(LEFT($O24,1),VLOOKUP(M24,v.IPCC.Sensitivity,2,FALSE)),v.IPCC.Vul,2,FALSE),
v.IPCC.Sensitivity,2,FALSE)),v.Risk.Score,2,FALSE),"")</f>
        <v/>
      </c>
      <c r="S24" s="89" t="str">
        <f>IFERROR(VLOOKUP(_xlfn.CONCAT(LEFT(H24,1),
VLOOKUP(VLOOKUP(_xlfn.CONCAT(LEFT($O24,1),VLOOKUP(#REF!,v.IPCC.Sensitivity,2,FALSE)),v.IPCC.Vul,2,FALSE),
v.IPCC.Sensitivity,2,FALSE)),v.Risk.Score,2,FALSE),"")</f>
        <v/>
      </c>
      <c r="T24" s="89" t="str">
        <f>IFERROR(VLOOKUP(_xlfn.CONCAT(LEFT(I24,1),
VLOOKUP(VLOOKUP(_xlfn.CONCAT(LEFT($O24,1),VLOOKUP(#REF!,v.IPCC.Sensitivity,2,FALSE)),v.IPCC.Vul,2,FALSE),
v.IPCC.Sensitivity,2,FALSE)),v.Risk.Score,2,FALSE),"")</f>
        <v/>
      </c>
      <c r="U24" s="89" t="str">
        <f>IFERROR(VLOOKUP(_xlfn.CONCAT(LEFT(J24,1),
VLOOKUP(VLOOKUP(_xlfn.CONCAT(LEFT($O24,1),VLOOKUP(#REF!,v.IPCC.Sensitivity,2,FALSE)),v.IPCC.Vul,2,FALSE),
v.IPCC.Sensitivity,2,FALSE)),v.Risk.Score,2,FALSE),"")</f>
        <v/>
      </c>
      <c r="V24" s="89" t="str">
        <f>IFERROR(VLOOKUP(_xlfn.CONCAT(LEFT(K24,1),
VLOOKUP(VLOOKUP(_xlfn.CONCAT(LEFT($O24,1),VLOOKUP(#REF!,v.IPCC.Sensitivity,2,FALSE)),v.IPCC.Vul,2,FALSE),
v.IPCC.Sensitivity,2,FALSE)),v.Risk.Score,2,FALSE),"")</f>
        <v/>
      </c>
    </row>
    <row r="25" spans="18:22">
      <c r="R25" s="89" t="str">
        <f>IFERROR(VLOOKUP(_xlfn.CONCAT(LEFT(G25,1),
VLOOKUP(VLOOKUP(_xlfn.CONCAT(LEFT($O25,1),VLOOKUP(M25,v.IPCC.Sensitivity,2,FALSE)),v.IPCC.Vul,2,FALSE),
v.IPCC.Sensitivity,2,FALSE)),v.Risk.Score,2,FALSE),"")</f>
        <v/>
      </c>
      <c r="S25" s="89" t="str">
        <f>IFERROR(VLOOKUP(_xlfn.CONCAT(LEFT(H25,1),
VLOOKUP(VLOOKUP(_xlfn.CONCAT(LEFT($O25,1),VLOOKUP(#REF!,v.IPCC.Sensitivity,2,FALSE)),v.IPCC.Vul,2,FALSE),
v.IPCC.Sensitivity,2,FALSE)),v.Risk.Score,2,FALSE),"")</f>
        <v/>
      </c>
      <c r="T25" s="89" t="str">
        <f>IFERROR(VLOOKUP(_xlfn.CONCAT(LEFT(I25,1),
VLOOKUP(VLOOKUP(_xlfn.CONCAT(LEFT($O25,1),VLOOKUP(#REF!,v.IPCC.Sensitivity,2,FALSE)),v.IPCC.Vul,2,FALSE),
v.IPCC.Sensitivity,2,FALSE)),v.Risk.Score,2,FALSE),"")</f>
        <v/>
      </c>
      <c r="U25" s="89" t="str">
        <f>IFERROR(VLOOKUP(_xlfn.CONCAT(LEFT(J25,1),
VLOOKUP(VLOOKUP(_xlfn.CONCAT(LEFT($O25,1),VLOOKUP(#REF!,v.IPCC.Sensitivity,2,FALSE)),v.IPCC.Vul,2,FALSE),
v.IPCC.Sensitivity,2,FALSE)),v.Risk.Score,2,FALSE),"")</f>
        <v/>
      </c>
      <c r="V25" s="89" t="str">
        <f>IFERROR(VLOOKUP(_xlfn.CONCAT(LEFT(K25,1),
VLOOKUP(VLOOKUP(_xlfn.CONCAT(LEFT($O25,1),VLOOKUP(#REF!,v.IPCC.Sensitivity,2,FALSE)),v.IPCC.Vul,2,FALSE),
v.IPCC.Sensitivity,2,FALSE)),v.Risk.Score,2,FALSE),"")</f>
        <v/>
      </c>
    </row>
    <row r="26" spans="18:22">
      <c r="R26" s="89" t="str">
        <f>IFERROR(VLOOKUP(_xlfn.CONCAT(LEFT(G26,1),
VLOOKUP(VLOOKUP(_xlfn.CONCAT(LEFT($O26,1),VLOOKUP(M26,v.IPCC.Sensitivity,2,FALSE)),v.IPCC.Vul,2,FALSE),
v.IPCC.Sensitivity,2,FALSE)),v.Risk.Score,2,FALSE),"")</f>
        <v/>
      </c>
      <c r="S26" s="89" t="str">
        <f>IFERROR(VLOOKUP(_xlfn.CONCAT(LEFT(H26,1),
VLOOKUP(VLOOKUP(_xlfn.CONCAT(LEFT($O26,1),VLOOKUP(#REF!,v.IPCC.Sensitivity,2,FALSE)),v.IPCC.Vul,2,FALSE),
v.IPCC.Sensitivity,2,FALSE)),v.Risk.Score,2,FALSE),"")</f>
        <v/>
      </c>
      <c r="T26" s="89" t="str">
        <f>IFERROR(VLOOKUP(_xlfn.CONCAT(LEFT(I26,1),
VLOOKUP(VLOOKUP(_xlfn.CONCAT(LEFT($O26,1),VLOOKUP(#REF!,v.IPCC.Sensitivity,2,FALSE)),v.IPCC.Vul,2,FALSE),
v.IPCC.Sensitivity,2,FALSE)),v.Risk.Score,2,FALSE),"")</f>
        <v/>
      </c>
      <c r="U26" s="89" t="str">
        <f>IFERROR(VLOOKUP(_xlfn.CONCAT(LEFT(J26,1),
VLOOKUP(VLOOKUP(_xlfn.CONCAT(LEFT($O26,1),VLOOKUP(#REF!,v.IPCC.Sensitivity,2,FALSE)),v.IPCC.Vul,2,FALSE),
v.IPCC.Sensitivity,2,FALSE)),v.Risk.Score,2,FALSE),"")</f>
        <v/>
      </c>
      <c r="V26" s="89" t="str">
        <f>IFERROR(VLOOKUP(_xlfn.CONCAT(LEFT(K26,1),
VLOOKUP(VLOOKUP(_xlfn.CONCAT(LEFT($O26,1),VLOOKUP(#REF!,v.IPCC.Sensitivity,2,FALSE)),v.IPCC.Vul,2,FALSE),
v.IPCC.Sensitivity,2,FALSE)),v.Risk.Score,2,FALSE),"")</f>
        <v/>
      </c>
    </row>
  </sheetData>
  <sheetProtection sheet="1" objects="1" scenarios="1"/>
  <mergeCells count="16">
    <mergeCell ref="A3:A4"/>
    <mergeCell ref="R3:V3"/>
    <mergeCell ref="E3:E4"/>
    <mergeCell ref="G3:K3"/>
    <mergeCell ref="L3:L4"/>
    <mergeCell ref="O3:O4"/>
    <mergeCell ref="P3:P4"/>
    <mergeCell ref="N3:N4"/>
    <mergeCell ref="D3:D4"/>
    <mergeCell ref="M3:M4"/>
    <mergeCell ref="Q3:Q4"/>
    <mergeCell ref="X3:X4"/>
    <mergeCell ref="Y3:Y4"/>
    <mergeCell ref="F3:F4"/>
    <mergeCell ref="C3:C4"/>
    <mergeCell ref="B3:B4"/>
  </mergeCells>
  <conditionalFormatting sqref="R10:V26">
    <cfRule type="expression" dxfId="26" priority="88">
      <formula>R10="Very low"</formula>
    </cfRule>
    <cfRule type="expression" dxfId="25" priority="93">
      <formula>R10= "Extreme"</formula>
    </cfRule>
    <cfRule type="expression" dxfId="24" priority="94">
      <formula>R10= "High"</formula>
    </cfRule>
    <cfRule type="expression" dxfId="23" priority="95">
      <formula>R10= "Moderate"</formula>
    </cfRule>
    <cfRule type="expression" dxfId="22" priority="96">
      <formula>R10= "Low"</formula>
    </cfRule>
  </conditionalFormatting>
  <conditionalFormatting sqref="Q10:Q14">
    <cfRule type="expression" dxfId="21" priority="24">
      <formula>Q10= "Extreme"</formula>
    </cfRule>
    <cfRule type="expression" dxfId="20" priority="25">
      <formula>Q10= "High"</formula>
    </cfRule>
    <cfRule type="expression" dxfId="19" priority="26">
      <formula>Q10= "Moderate"</formula>
    </cfRule>
    <cfRule type="expression" dxfId="18" priority="27">
      <formula>Q10= "Low"</formula>
    </cfRule>
  </conditionalFormatting>
  <conditionalFormatting sqref="X5:X10">
    <cfRule type="expression" dxfId="17" priority="19">
      <formula>X5="Catastrophic"</formula>
    </cfRule>
    <cfRule type="expression" dxfId="16" priority="20">
      <formula>X5= "Major"</formula>
    </cfRule>
    <cfRule type="expression" dxfId="15" priority="21">
      <formula>X5= "Moderate"</formula>
    </cfRule>
    <cfRule type="expression" dxfId="14" priority="22">
      <formula>X5= "Minor"</formula>
    </cfRule>
    <cfRule type="expression" dxfId="13" priority="23">
      <formula>X5= "Insignificant"</formula>
    </cfRule>
  </conditionalFormatting>
  <conditionalFormatting sqref="Y6:Y10">
    <cfRule type="expression" dxfId="12" priority="15">
      <formula>Y6= "Extreme"</formula>
    </cfRule>
    <cfRule type="expression" dxfId="11" priority="16">
      <formula>Y6= "High"</formula>
    </cfRule>
    <cfRule type="expression" dxfId="10" priority="17">
      <formula>Y6= "Moderate"</formula>
    </cfRule>
    <cfRule type="expression" dxfId="9" priority="18">
      <formula>Y6= "Low"</formula>
    </cfRule>
  </conditionalFormatting>
  <conditionalFormatting sqref="R5:V9">
    <cfRule type="expression" dxfId="8" priority="5">
      <formula>R5="Very low"</formula>
    </cfRule>
    <cfRule type="expression" dxfId="7" priority="6">
      <formula>R5= "Extreme"</formula>
    </cfRule>
    <cfRule type="expression" dxfId="6" priority="7">
      <formula>R5= "High"</formula>
    </cfRule>
    <cfRule type="expression" dxfId="5" priority="8">
      <formula>R5= "Moderate"</formula>
    </cfRule>
    <cfRule type="expression" dxfId="4" priority="9">
      <formula>R5= "Low"</formula>
    </cfRule>
  </conditionalFormatting>
  <conditionalFormatting sqref="Q5:Q9">
    <cfRule type="expression" dxfId="3" priority="1">
      <formula>Q5= "Extreme"</formula>
    </cfRule>
    <cfRule type="expression" dxfId="2" priority="2">
      <formula>Q5= "High"</formula>
    </cfRule>
    <cfRule type="expression" dxfId="1" priority="3">
      <formula>Q5= "Moderate"</formula>
    </cfRule>
    <cfRule type="expression" dxfId="0" priority="4">
      <formula>Q5= "Low"</formula>
    </cfRule>
  </conditionalFormatting>
  <pageMargins left="0.7" right="0.7" top="0.75" bottom="0.75" header="0.3" footer="0.3"/>
  <pageSetup paperSize="9" orientation="portrait" r:id="rId1"/>
  <headerFooter>
    <oddHeader>&amp;C&amp;"Calibri"&amp;9&amp;K000000STAFF IN-CONFIDENCE&amp;1#</oddHeader>
    <oddFooter>&amp;C&amp;1#&amp;"Calibri"&amp;9&amp;K000000STAFF IN-CONFIDENCE</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4DDB44-79D9-49CB-974F-DFD3BBD9377A}">
          <x14:formula1>
            <xm:f>Validation!$B$4:$B$7</xm:f>
          </x14:formula1>
          <xm:sqref>G5:K10</xm:sqref>
        </x14:dataValidation>
        <x14:dataValidation type="list" allowBlank="1" showInputMessage="1" showErrorMessage="1" xr:uid="{5E3854F0-B15C-4E21-BC14-E1E86A24C746}">
          <x14:formula1>
            <xm:f>Validation!$T$26:$T$30</xm:f>
          </x14:formula1>
          <xm:sqref>X5:X10</xm:sqref>
        </x14:dataValidation>
        <x14:dataValidation type="list" allowBlank="1" showInputMessage="1" showErrorMessage="1" xr:uid="{42D9B814-DD08-4093-81CE-C90B1047712A}">
          <x14:formula1>
            <xm:f>Validation!$B$22:$B$25</xm:f>
          </x14:formula1>
          <xm:sqref>M5:M10</xm:sqref>
        </x14:dataValidation>
        <x14:dataValidation type="list" allowBlank="1" showInputMessage="1" showErrorMessage="1" xr:uid="{83FEC1B8-A908-4935-9EBB-C69848A43999}">
          <x14:formula1>
            <xm:f>Validation!$B$16:$B$19</xm:f>
          </x14:formula1>
          <xm:sqref>O5:O10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22359-4C07-404D-8FA7-B069E03CF0A9}">
  <dimension ref="B1:T40"/>
  <sheetViews>
    <sheetView showGridLines="0" tabSelected="1" zoomScale="70" zoomScaleNormal="70" workbookViewId="0">
      <selection activeCell="W18" sqref="W18"/>
    </sheetView>
  </sheetViews>
  <sheetFormatPr defaultRowHeight="15"/>
  <cols>
    <col min="2" max="2" width="18" bestFit="1" customWidth="1"/>
    <col min="3" max="3" width="44.85546875" customWidth="1"/>
    <col min="4" max="4" width="63" customWidth="1"/>
    <col min="5" max="5" width="12.7109375" customWidth="1"/>
    <col min="6" max="6" width="14" bestFit="1" customWidth="1"/>
    <col min="7" max="7" width="14" customWidth="1"/>
    <col min="8" max="8" width="12" customWidth="1"/>
    <col min="9" max="9" width="15.7109375" customWidth="1"/>
    <col min="10" max="10" width="13.140625" customWidth="1"/>
    <col min="13" max="13" width="11.85546875" bestFit="1" customWidth="1"/>
    <col min="16" max="16" width="17.28515625" customWidth="1"/>
    <col min="20" max="20" width="14.5703125" customWidth="1"/>
  </cols>
  <sheetData>
    <row r="1" spans="2:20" ht="15.75" thickBot="1"/>
    <row r="2" spans="2:20" ht="32.25" customHeight="1">
      <c r="B2" s="57" t="s">
        <v>50</v>
      </c>
      <c r="C2" s="12"/>
      <c r="D2" s="12"/>
      <c r="E2" s="12"/>
      <c r="F2" s="12"/>
      <c r="G2" s="12"/>
      <c r="H2" s="12"/>
      <c r="I2" s="12"/>
      <c r="J2" s="12"/>
      <c r="K2" s="12"/>
      <c r="L2" s="12"/>
      <c r="M2" s="12"/>
      <c r="N2" s="12"/>
      <c r="O2" s="12"/>
      <c r="P2" s="12"/>
      <c r="Q2" s="12"/>
      <c r="R2" s="12"/>
      <c r="S2" s="12"/>
      <c r="T2" s="13"/>
    </row>
    <row r="3" spans="2:20">
      <c r="B3" s="53" t="s">
        <v>51</v>
      </c>
      <c r="C3" s="2" t="s">
        <v>52</v>
      </c>
      <c r="D3" s="2" t="s">
        <v>53</v>
      </c>
      <c r="E3" s="15"/>
      <c r="F3" s="15"/>
      <c r="G3" s="15"/>
      <c r="H3" s="15"/>
      <c r="I3" s="15"/>
      <c r="J3" s="15"/>
      <c r="K3" s="15"/>
      <c r="L3" s="15"/>
      <c r="M3" s="15"/>
      <c r="N3" s="15"/>
      <c r="O3" s="15"/>
      <c r="P3" s="15"/>
      <c r="Q3" s="15"/>
      <c r="R3" s="15"/>
      <c r="S3" s="15"/>
      <c r="T3" s="16"/>
    </row>
    <row r="4" spans="2:20" ht="30">
      <c r="B4" s="54" t="s">
        <v>30</v>
      </c>
      <c r="C4" s="43" t="s">
        <v>54</v>
      </c>
      <c r="D4" s="4" t="s">
        <v>55</v>
      </c>
      <c r="E4" s="15"/>
      <c r="F4" s="15"/>
      <c r="G4" s="15"/>
      <c r="H4" s="15"/>
      <c r="I4" s="15"/>
      <c r="J4" s="15"/>
      <c r="K4" s="15"/>
      <c r="L4" s="15"/>
      <c r="M4" s="15"/>
      <c r="N4" s="15"/>
      <c r="O4" s="15"/>
      <c r="P4" s="15"/>
      <c r="Q4" s="15"/>
      <c r="R4" s="15"/>
      <c r="S4" s="15"/>
      <c r="T4" s="16"/>
    </row>
    <row r="5" spans="2:20" ht="30">
      <c r="B5" s="54" t="s">
        <v>29</v>
      </c>
      <c r="C5" s="43" t="s">
        <v>56</v>
      </c>
      <c r="D5" s="4" t="s">
        <v>57</v>
      </c>
      <c r="E5" s="15"/>
      <c r="F5" s="15"/>
      <c r="G5" s="15"/>
      <c r="H5" s="15"/>
      <c r="I5" s="15"/>
      <c r="J5" s="15"/>
      <c r="K5" s="15"/>
      <c r="L5" s="15"/>
      <c r="M5" s="15"/>
      <c r="N5" s="15"/>
      <c r="O5" s="15"/>
      <c r="P5" s="15"/>
      <c r="Q5" s="15"/>
      <c r="R5" s="15"/>
      <c r="S5" s="15"/>
      <c r="T5" s="16"/>
    </row>
    <row r="6" spans="2:20" ht="30">
      <c r="B6" s="54" t="s">
        <v>28</v>
      </c>
      <c r="C6" s="43" t="s">
        <v>58</v>
      </c>
      <c r="D6" s="4" t="s">
        <v>59</v>
      </c>
      <c r="E6" s="15"/>
      <c r="F6" s="15"/>
      <c r="G6" s="15"/>
      <c r="H6" s="15"/>
      <c r="I6" s="15"/>
      <c r="J6" s="15"/>
      <c r="K6" s="15"/>
      <c r="L6" s="15"/>
      <c r="M6" s="15"/>
      <c r="N6" s="15"/>
      <c r="O6" s="15"/>
      <c r="P6" s="15"/>
      <c r="Q6" s="15"/>
      <c r="R6" s="15"/>
      <c r="S6" s="15"/>
      <c r="T6" s="16"/>
    </row>
    <row r="7" spans="2:20" ht="30">
      <c r="B7" s="55" t="s">
        <v>27</v>
      </c>
      <c r="C7" s="9" t="s">
        <v>60</v>
      </c>
      <c r="D7" s="8" t="s">
        <v>61</v>
      </c>
      <c r="E7" s="15"/>
      <c r="F7" s="15"/>
      <c r="G7" s="15"/>
      <c r="H7" s="15"/>
      <c r="I7" s="15"/>
      <c r="J7" s="15"/>
      <c r="K7" s="15"/>
      <c r="L7" s="15"/>
      <c r="M7" s="15"/>
      <c r="N7" s="15"/>
      <c r="O7" s="15"/>
      <c r="P7" s="15"/>
      <c r="Q7" s="15"/>
      <c r="R7" s="15"/>
      <c r="S7" s="15"/>
      <c r="T7" s="16"/>
    </row>
    <row r="8" spans="2:20">
      <c r="B8" s="14"/>
      <c r="C8" s="15"/>
      <c r="D8" s="15"/>
      <c r="E8" s="15"/>
      <c r="J8" s="24"/>
      <c r="K8" s="24"/>
      <c r="L8" s="134" t="s">
        <v>13</v>
      </c>
      <c r="M8" s="135"/>
      <c r="N8" s="136"/>
      <c r="O8" s="132" t="s">
        <v>9</v>
      </c>
      <c r="P8" s="132"/>
      <c r="Q8" s="132"/>
      <c r="R8" s="133"/>
      <c r="S8" s="24"/>
      <c r="T8" s="25"/>
    </row>
    <row r="9" spans="2:20" ht="35.25" customHeight="1">
      <c r="B9" s="53" t="s">
        <v>62</v>
      </c>
      <c r="C9" s="52" t="s">
        <v>63</v>
      </c>
      <c r="D9" s="2" t="s">
        <v>52</v>
      </c>
      <c r="E9" s="15"/>
      <c r="F9" s="1" t="s">
        <v>64</v>
      </c>
      <c r="G9" s="2" t="s">
        <v>65</v>
      </c>
      <c r="I9" s="1" t="s">
        <v>66</v>
      </c>
      <c r="J9" s="2" t="s">
        <v>67</v>
      </c>
      <c r="K9" s="24"/>
      <c r="L9" s="137"/>
      <c r="M9" s="138"/>
      <c r="N9" s="139"/>
      <c r="O9" s="26" t="s">
        <v>27</v>
      </c>
      <c r="P9" s="26" t="s">
        <v>28</v>
      </c>
      <c r="Q9" s="26" t="s">
        <v>29</v>
      </c>
      <c r="R9" s="5" t="s">
        <v>30</v>
      </c>
      <c r="S9" s="24"/>
      <c r="T9" s="27" t="s">
        <v>68</v>
      </c>
    </row>
    <row r="10" spans="2:20">
      <c r="B10" s="54" t="s">
        <v>30</v>
      </c>
      <c r="C10" s="43">
        <v>4</v>
      </c>
      <c r="D10" s="4" t="s">
        <v>69</v>
      </c>
      <c r="E10" s="15"/>
      <c r="F10" s="99" t="s">
        <v>70</v>
      </c>
      <c r="G10" s="100" t="s">
        <v>28</v>
      </c>
      <c r="I10" s="3" t="s">
        <v>71</v>
      </c>
      <c r="J10" s="4" t="s">
        <v>27</v>
      </c>
      <c r="K10" s="24"/>
      <c r="L10" s="140"/>
      <c r="M10" s="141"/>
      <c r="N10" s="142"/>
      <c r="O10" s="6">
        <v>1</v>
      </c>
      <c r="P10" s="6">
        <v>2</v>
      </c>
      <c r="Q10" s="6">
        <v>3</v>
      </c>
      <c r="R10" s="51">
        <v>4</v>
      </c>
      <c r="S10" s="24"/>
      <c r="T10" s="28" t="s">
        <v>30</v>
      </c>
    </row>
    <row r="11" spans="2:20" ht="15" customHeight="1">
      <c r="B11" s="54" t="s">
        <v>29</v>
      </c>
      <c r="C11" s="43">
        <v>3</v>
      </c>
      <c r="D11" s="4" t="s">
        <v>72</v>
      </c>
      <c r="E11" s="15"/>
      <c r="F11" s="3" t="s">
        <v>73</v>
      </c>
      <c r="G11" s="4" t="s">
        <v>29</v>
      </c>
      <c r="I11" s="3" t="s">
        <v>74</v>
      </c>
      <c r="J11" s="4" t="s">
        <v>27</v>
      </c>
      <c r="K11" s="24"/>
      <c r="L11" s="128" t="s">
        <v>11</v>
      </c>
      <c r="M11" s="97" t="s">
        <v>75</v>
      </c>
      <c r="N11" s="5" t="s">
        <v>76</v>
      </c>
      <c r="O11" s="29" t="s">
        <v>70</v>
      </c>
      <c r="P11" s="30" t="s">
        <v>73</v>
      </c>
      <c r="Q11" s="49" t="s">
        <v>77</v>
      </c>
      <c r="R11" s="49" t="s">
        <v>78</v>
      </c>
      <c r="S11" s="24"/>
      <c r="T11" s="31" t="s">
        <v>29</v>
      </c>
    </row>
    <row r="12" spans="2:20" ht="15" customHeight="1">
      <c r="B12" s="54" t="s">
        <v>28</v>
      </c>
      <c r="C12" s="43">
        <v>2</v>
      </c>
      <c r="D12" s="4" t="s">
        <v>79</v>
      </c>
      <c r="E12" s="15"/>
      <c r="F12" s="3" t="s">
        <v>77</v>
      </c>
      <c r="G12" s="4" t="s">
        <v>30</v>
      </c>
      <c r="I12" s="3" t="s">
        <v>80</v>
      </c>
      <c r="J12" s="4" t="s">
        <v>27</v>
      </c>
      <c r="K12" s="24"/>
      <c r="L12" s="129"/>
      <c r="M12" s="97" t="s">
        <v>27</v>
      </c>
      <c r="N12" s="5" t="s">
        <v>81</v>
      </c>
      <c r="O12" s="50" t="str">
        <f t="shared" ref="O12:R14" si="0">_xlfn.CONCAT($N12,O$10)</f>
        <v>L1</v>
      </c>
      <c r="P12" s="29" t="str">
        <f t="shared" si="0"/>
        <v>L2</v>
      </c>
      <c r="Q12" s="30" t="str">
        <f t="shared" si="0"/>
        <v>L3</v>
      </c>
      <c r="R12" s="49" t="str">
        <f t="shared" si="0"/>
        <v>L4</v>
      </c>
      <c r="S12" s="24"/>
      <c r="T12" s="32" t="s">
        <v>28</v>
      </c>
    </row>
    <row r="13" spans="2:20">
      <c r="B13" s="55" t="s">
        <v>27</v>
      </c>
      <c r="C13" s="9">
        <v>1</v>
      </c>
      <c r="D13" s="8" t="s">
        <v>82</v>
      </c>
      <c r="E13" s="15"/>
      <c r="F13" s="3" t="s">
        <v>78</v>
      </c>
      <c r="G13" s="4" t="s">
        <v>30</v>
      </c>
      <c r="I13" s="3" t="s">
        <v>83</v>
      </c>
      <c r="J13" s="4" t="s">
        <v>28</v>
      </c>
      <c r="K13" s="24"/>
      <c r="L13" s="129"/>
      <c r="M13" s="97" t="s">
        <v>32</v>
      </c>
      <c r="N13" s="5" t="s">
        <v>84</v>
      </c>
      <c r="O13" s="50" t="str">
        <f t="shared" si="0"/>
        <v>M1</v>
      </c>
      <c r="P13" s="29" t="str">
        <f t="shared" si="0"/>
        <v>M2</v>
      </c>
      <c r="Q13" s="30" t="str">
        <f t="shared" si="0"/>
        <v>M3</v>
      </c>
      <c r="R13" s="30" t="str">
        <f t="shared" si="0"/>
        <v>M4</v>
      </c>
      <c r="S13" s="24"/>
      <c r="T13" s="33" t="s">
        <v>27</v>
      </c>
    </row>
    <row r="14" spans="2:20">
      <c r="B14" s="14"/>
      <c r="C14" s="15"/>
      <c r="D14" s="15"/>
      <c r="E14" s="15"/>
      <c r="F14" s="3" t="s">
        <v>71</v>
      </c>
      <c r="G14" s="4" t="s">
        <v>27</v>
      </c>
      <c r="I14" s="3" t="s">
        <v>85</v>
      </c>
      <c r="J14" s="4" t="s">
        <v>27</v>
      </c>
      <c r="K14" s="24"/>
      <c r="L14" s="130"/>
      <c r="M14" s="98" t="s">
        <v>29</v>
      </c>
      <c r="N14" s="51" t="s">
        <v>86</v>
      </c>
      <c r="O14" s="50" t="str">
        <f t="shared" si="0"/>
        <v>H1</v>
      </c>
      <c r="P14" s="50" t="str">
        <f t="shared" si="0"/>
        <v>H2</v>
      </c>
      <c r="Q14" s="29" t="str">
        <f t="shared" si="0"/>
        <v>H3</v>
      </c>
      <c r="R14" s="29" t="str">
        <f t="shared" si="0"/>
        <v>H4</v>
      </c>
      <c r="S14" s="24"/>
      <c r="T14" s="25"/>
    </row>
    <row r="15" spans="2:20">
      <c r="B15" s="53" t="s">
        <v>11</v>
      </c>
      <c r="C15" s="2" t="s">
        <v>52</v>
      </c>
      <c r="D15" s="2" t="s">
        <v>87</v>
      </c>
      <c r="E15" s="15"/>
      <c r="F15" s="3" t="s">
        <v>74</v>
      </c>
      <c r="G15" s="4" t="s">
        <v>28</v>
      </c>
      <c r="I15" s="3" t="s">
        <v>88</v>
      </c>
      <c r="J15" s="4" t="s">
        <v>28</v>
      </c>
      <c r="K15" s="24"/>
      <c r="L15" s="24"/>
      <c r="M15" s="24"/>
      <c r="N15" s="24"/>
      <c r="O15" s="24"/>
      <c r="P15" s="24"/>
      <c r="Q15" s="24"/>
      <c r="R15" s="24"/>
      <c r="S15" s="24"/>
      <c r="T15" s="25"/>
    </row>
    <row r="16" spans="2:20">
      <c r="B16" s="54" t="s">
        <v>29</v>
      </c>
      <c r="C16" s="4" t="s">
        <v>89</v>
      </c>
      <c r="D16" s="4">
        <v>1</v>
      </c>
      <c r="E16" s="15"/>
      <c r="F16" s="3" t="s">
        <v>80</v>
      </c>
      <c r="G16" s="4" t="s">
        <v>29</v>
      </c>
      <c r="I16" s="3" t="s">
        <v>90</v>
      </c>
      <c r="J16" s="4" t="s">
        <v>28</v>
      </c>
      <c r="K16" s="24"/>
      <c r="L16" s="15"/>
      <c r="M16" s="34" t="s">
        <v>91</v>
      </c>
      <c r="N16" s="15"/>
      <c r="O16" s="15"/>
      <c r="P16" s="15"/>
      <c r="Q16" s="15"/>
      <c r="R16" s="15"/>
      <c r="S16" s="15"/>
      <c r="T16" s="16"/>
    </row>
    <row r="17" spans="2:20" ht="15.75" thickBot="1">
      <c r="B17" s="54" t="s">
        <v>32</v>
      </c>
      <c r="C17" s="4" t="s">
        <v>92</v>
      </c>
      <c r="D17" s="4">
        <v>2</v>
      </c>
      <c r="E17" s="15"/>
      <c r="F17" s="3" t="s">
        <v>83</v>
      </c>
      <c r="G17" s="4" t="s">
        <v>30</v>
      </c>
      <c r="I17" s="3" t="s">
        <v>93</v>
      </c>
      <c r="J17" s="4" t="s">
        <v>29</v>
      </c>
      <c r="K17" s="24"/>
      <c r="L17" s="138" t="s">
        <v>67</v>
      </c>
      <c r="M17" s="138"/>
      <c r="N17" s="138"/>
      <c r="O17" s="131" t="s">
        <v>7</v>
      </c>
      <c r="P17" s="131"/>
      <c r="Q17" s="131"/>
      <c r="R17" s="131"/>
      <c r="S17" s="15"/>
      <c r="T17" s="16"/>
    </row>
    <row r="18" spans="2:20">
      <c r="B18" s="54" t="s">
        <v>27</v>
      </c>
      <c r="C18" s="4" t="s">
        <v>94</v>
      </c>
      <c r="D18" s="4">
        <v>3</v>
      </c>
      <c r="E18" s="15"/>
      <c r="F18" s="3" t="s">
        <v>85</v>
      </c>
      <c r="G18" s="4" t="s">
        <v>27</v>
      </c>
      <c r="I18" s="3" t="s">
        <v>95</v>
      </c>
      <c r="J18" s="4" t="s">
        <v>28</v>
      </c>
      <c r="K18" s="24"/>
      <c r="L18" s="138"/>
      <c r="M18" s="138"/>
      <c r="N18" s="138"/>
      <c r="O18" s="35" t="s">
        <v>27</v>
      </c>
      <c r="P18" s="35" t="s">
        <v>28</v>
      </c>
      <c r="Q18" s="35" t="s">
        <v>29</v>
      </c>
      <c r="R18" s="35" t="s">
        <v>30</v>
      </c>
      <c r="S18" s="15"/>
      <c r="T18" s="44" t="s">
        <v>96</v>
      </c>
    </row>
    <row r="19" spans="2:20">
      <c r="B19" s="55" t="s">
        <v>75</v>
      </c>
      <c r="C19" s="8" t="s">
        <v>97</v>
      </c>
      <c r="D19" s="8">
        <v>4</v>
      </c>
      <c r="E19" s="15"/>
      <c r="F19" s="3" t="s">
        <v>88</v>
      </c>
      <c r="G19" s="4" t="s">
        <v>28</v>
      </c>
      <c r="I19" s="3" t="s">
        <v>98</v>
      </c>
      <c r="J19" s="4" t="s">
        <v>29</v>
      </c>
      <c r="K19" s="24"/>
      <c r="L19" s="138"/>
      <c r="M19" s="138"/>
      <c r="N19" s="138"/>
      <c r="O19" s="36" t="s">
        <v>81</v>
      </c>
      <c r="P19" s="36" t="s">
        <v>84</v>
      </c>
      <c r="Q19" s="36" t="s">
        <v>86</v>
      </c>
      <c r="R19" s="36" t="s">
        <v>99</v>
      </c>
      <c r="S19" s="15"/>
      <c r="T19" s="45" t="s">
        <v>100</v>
      </c>
    </row>
    <row r="20" spans="2:20">
      <c r="E20" s="15"/>
      <c r="F20" s="3" t="s">
        <v>90</v>
      </c>
      <c r="G20" s="4" t="s">
        <v>29</v>
      </c>
      <c r="I20" s="3" t="s">
        <v>101</v>
      </c>
      <c r="J20" s="4" t="s">
        <v>29</v>
      </c>
      <c r="K20" s="24"/>
      <c r="L20" s="143" t="s">
        <v>13</v>
      </c>
      <c r="M20" s="37" t="s">
        <v>30</v>
      </c>
      <c r="N20" s="38">
        <v>4</v>
      </c>
      <c r="O20" s="39" t="str">
        <f>_xlfn.CONCAT(O$19,$N20)</f>
        <v>L4</v>
      </c>
      <c r="P20" s="41" t="str">
        <f t="shared" ref="P20:R23" si="1">_xlfn.CONCAT(P$19,$N20)</f>
        <v>M4</v>
      </c>
      <c r="Q20" s="40" t="str">
        <f t="shared" si="1"/>
        <v>H4</v>
      </c>
      <c r="R20" s="40" t="str">
        <f t="shared" si="1"/>
        <v>E4</v>
      </c>
      <c r="S20" s="15"/>
      <c r="T20" s="46" t="s">
        <v>102</v>
      </c>
    </row>
    <row r="21" spans="2:20">
      <c r="B21" s="53" t="s">
        <v>103</v>
      </c>
      <c r="C21" s="52" t="s">
        <v>63</v>
      </c>
      <c r="D21" s="2" t="s">
        <v>52</v>
      </c>
      <c r="E21" s="15"/>
      <c r="F21" s="3" t="s">
        <v>93</v>
      </c>
      <c r="G21" s="4" t="s">
        <v>29</v>
      </c>
      <c r="I21" s="3" t="s">
        <v>104</v>
      </c>
      <c r="J21" s="4" t="s">
        <v>30</v>
      </c>
      <c r="K21" s="24"/>
      <c r="L21" s="143"/>
      <c r="M21" s="37" t="s">
        <v>29</v>
      </c>
      <c r="N21" s="38">
        <v>3</v>
      </c>
      <c r="O21" s="42" t="str">
        <f t="shared" ref="O21:O23" si="2">_xlfn.CONCAT(O$19,$N21)</f>
        <v>L3</v>
      </c>
      <c r="P21" s="39" t="str">
        <f t="shared" si="1"/>
        <v>M3</v>
      </c>
      <c r="Q21" s="41" t="str">
        <f t="shared" si="1"/>
        <v>H3</v>
      </c>
      <c r="R21" s="40" t="str">
        <f t="shared" si="1"/>
        <v>E3</v>
      </c>
      <c r="S21" s="15"/>
      <c r="T21" s="47" t="s">
        <v>105</v>
      </c>
    </row>
    <row r="22" spans="2:20" ht="45.75" thickBot="1">
      <c r="B22" s="54" t="s">
        <v>30</v>
      </c>
      <c r="C22" s="43">
        <v>4</v>
      </c>
      <c r="D22" s="4" t="s">
        <v>106</v>
      </c>
      <c r="E22" s="15"/>
      <c r="F22" s="3" t="s">
        <v>95</v>
      </c>
      <c r="G22" s="4" t="s">
        <v>27</v>
      </c>
      <c r="H22" s="24"/>
      <c r="I22" s="3" t="s">
        <v>107</v>
      </c>
      <c r="J22" s="4" t="s">
        <v>28</v>
      </c>
      <c r="K22" s="24"/>
      <c r="L22" s="143"/>
      <c r="M22" s="37" t="s">
        <v>28</v>
      </c>
      <c r="N22" s="38">
        <v>2</v>
      </c>
      <c r="O22" s="42" t="str">
        <f t="shared" si="2"/>
        <v>L2</v>
      </c>
      <c r="P22" s="39" t="str">
        <f t="shared" si="1"/>
        <v>M2</v>
      </c>
      <c r="Q22" s="41" t="str">
        <f t="shared" si="1"/>
        <v>H2</v>
      </c>
      <c r="R22" s="41" t="str">
        <f t="shared" si="1"/>
        <v>E2</v>
      </c>
      <c r="S22" s="15"/>
      <c r="T22" s="48" t="s">
        <v>108</v>
      </c>
    </row>
    <row r="23" spans="2:20" ht="45">
      <c r="B23" s="54" t="s">
        <v>29</v>
      </c>
      <c r="C23" s="43">
        <v>3</v>
      </c>
      <c r="D23" s="4" t="s">
        <v>109</v>
      </c>
      <c r="E23" s="15"/>
      <c r="F23" s="3" t="s">
        <v>98</v>
      </c>
      <c r="G23" s="4" t="s">
        <v>27</v>
      </c>
      <c r="I23" s="3" t="s">
        <v>110</v>
      </c>
      <c r="J23" s="4" t="s">
        <v>29</v>
      </c>
      <c r="K23" s="24"/>
      <c r="L23" s="143"/>
      <c r="M23" s="37" t="s">
        <v>27</v>
      </c>
      <c r="N23" s="38">
        <v>1</v>
      </c>
      <c r="O23" s="42" t="str">
        <f t="shared" si="2"/>
        <v>L1</v>
      </c>
      <c r="P23" s="42" t="str">
        <f t="shared" si="1"/>
        <v>M1</v>
      </c>
      <c r="Q23" s="39" t="str">
        <f t="shared" si="1"/>
        <v>H1</v>
      </c>
      <c r="R23" s="39" t="str">
        <f t="shared" si="1"/>
        <v>E1</v>
      </c>
      <c r="S23" s="15"/>
      <c r="T23" s="56"/>
    </row>
    <row r="24" spans="2:20" ht="45">
      <c r="B24" s="54" t="s">
        <v>28</v>
      </c>
      <c r="C24" s="43">
        <v>2</v>
      </c>
      <c r="D24" s="4" t="s">
        <v>111</v>
      </c>
      <c r="E24" s="15"/>
      <c r="F24" s="3" t="s">
        <v>101</v>
      </c>
      <c r="G24" s="4" t="s">
        <v>28</v>
      </c>
      <c r="I24" s="3" t="s">
        <v>112</v>
      </c>
      <c r="J24" s="4" t="s">
        <v>30</v>
      </c>
      <c r="K24" s="24"/>
      <c r="L24" s="24"/>
      <c r="M24" s="24"/>
      <c r="N24" s="24"/>
      <c r="O24" s="24"/>
      <c r="P24" s="24"/>
      <c r="Q24" s="24"/>
      <c r="R24" s="24"/>
      <c r="S24" s="24"/>
      <c r="T24" s="25"/>
    </row>
    <row r="25" spans="2:20" ht="45.75" thickBot="1">
      <c r="B25" s="55" t="s">
        <v>27</v>
      </c>
      <c r="C25" s="9">
        <v>1</v>
      </c>
      <c r="D25" s="8" t="s">
        <v>113</v>
      </c>
      <c r="E25" s="15"/>
      <c r="F25" s="7" t="s">
        <v>104</v>
      </c>
      <c r="G25" s="8" t="s">
        <v>28</v>
      </c>
      <c r="I25" s="7" t="s">
        <v>114</v>
      </c>
      <c r="J25" s="8" t="s">
        <v>30</v>
      </c>
      <c r="K25" s="24"/>
      <c r="L25" s="24"/>
      <c r="M25" s="24"/>
      <c r="N25" s="24"/>
      <c r="O25" s="24"/>
      <c r="P25" s="24"/>
      <c r="Q25" s="24"/>
      <c r="R25" s="24"/>
      <c r="S25" s="24"/>
      <c r="T25" s="20" t="s">
        <v>115</v>
      </c>
    </row>
    <row r="26" spans="2:20" ht="15.75" thickBot="1">
      <c r="B26" s="14"/>
      <c r="D26" s="11" t="s">
        <v>53</v>
      </c>
      <c r="E26" s="15"/>
      <c r="F26" s="15"/>
      <c r="G26" s="15"/>
      <c r="K26" s="24"/>
      <c r="L26" s="101"/>
      <c r="M26" s="102"/>
      <c r="N26" s="124"/>
      <c r="O26" s="125"/>
      <c r="P26" s="125"/>
      <c r="Q26" s="125"/>
      <c r="R26" s="24"/>
      <c r="S26" s="24"/>
      <c r="T26" s="91" t="s">
        <v>116</v>
      </c>
    </row>
    <row r="27" spans="2:20" ht="15.75" thickBot="1">
      <c r="B27" s="14"/>
      <c r="D27" s="10"/>
      <c r="E27" s="15"/>
      <c r="F27" s="15"/>
      <c r="G27" s="15"/>
      <c r="K27" s="24"/>
      <c r="L27" s="103"/>
      <c r="M27" s="104"/>
      <c r="N27" s="105"/>
      <c r="O27" s="105"/>
      <c r="P27" s="105"/>
      <c r="Q27" s="106"/>
      <c r="R27" s="24"/>
      <c r="S27" s="24"/>
      <c r="T27" s="92" t="s">
        <v>33</v>
      </c>
    </row>
    <row r="28" spans="2:20" ht="15.75" thickBot="1">
      <c r="B28" s="14"/>
      <c r="D28" s="10"/>
      <c r="E28" s="15"/>
      <c r="F28" s="15"/>
      <c r="G28" s="15"/>
      <c r="K28" s="24"/>
      <c r="L28" s="126"/>
      <c r="M28" s="107"/>
      <c r="N28" s="105"/>
      <c r="O28" s="105"/>
      <c r="P28" s="105"/>
      <c r="Q28" s="106"/>
      <c r="R28" s="24"/>
      <c r="S28" s="24"/>
      <c r="T28" s="93" t="s">
        <v>28</v>
      </c>
    </row>
    <row r="29" spans="2:20" ht="15.75" thickBot="1">
      <c r="B29" s="14"/>
      <c r="C29" s="10"/>
      <c r="D29" s="10"/>
      <c r="E29" s="15"/>
      <c r="F29" s="15"/>
      <c r="G29" s="15"/>
      <c r="K29" s="24"/>
      <c r="L29" s="127"/>
      <c r="M29" s="107"/>
      <c r="N29" s="105"/>
      <c r="O29" s="105"/>
      <c r="P29" s="105"/>
      <c r="Q29" s="106"/>
      <c r="R29" s="24"/>
      <c r="S29" s="24"/>
      <c r="T29" s="94" t="s">
        <v>117</v>
      </c>
    </row>
    <row r="30" spans="2:20" ht="15.75" thickBot="1">
      <c r="B30" s="14"/>
      <c r="C30" s="10"/>
      <c r="D30" s="10"/>
      <c r="E30" s="15"/>
      <c r="F30" s="15"/>
      <c r="G30" s="15"/>
      <c r="K30" s="24"/>
      <c r="L30" s="127"/>
      <c r="M30" s="107"/>
      <c r="N30" s="105"/>
      <c r="O30" s="105"/>
      <c r="P30" s="105"/>
      <c r="Q30" s="106"/>
      <c r="R30" s="24"/>
      <c r="S30" s="24"/>
      <c r="T30" s="95" t="s">
        <v>118</v>
      </c>
    </row>
    <row r="31" spans="2:20">
      <c r="B31" s="14"/>
      <c r="C31" s="10"/>
      <c r="D31" s="10"/>
      <c r="E31" s="15"/>
      <c r="F31" s="15"/>
      <c r="G31" s="15"/>
      <c r="K31" s="24"/>
      <c r="L31" s="127"/>
      <c r="M31" s="108"/>
      <c r="N31" s="109"/>
      <c r="O31" s="109"/>
      <c r="P31" s="109"/>
      <c r="Q31" s="110"/>
      <c r="R31" s="24"/>
      <c r="S31" s="24"/>
      <c r="T31" s="25"/>
    </row>
    <row r="32" spans="2:20">
      <c r="B32" s="14"/>
      <c r="C32" s="10"/>
      <c r="D32" s="10"/>
      <c r="E32" s="15"/>
      <c r="F32" s="15"/>
      <c r="G32" s="15"/>
      <c r="K32" s="24"/>
      <c r="L32" s="96"/>
      <c r="R32" s="24"/>
      <c r="S32" s="24"/>
      <c r="T32" s="25"/>
    </row>
    <row r="33" spans="2:20">
      <c r="B33" s="14"/>
      <c r="C33" s="10"/>
      <c r="D33" s="15"/>
      <c r="E33" s="15"/>
      <c r="F33" s="15"/>
      <c r="G33" s="15"/>
      <c r="K33" s="24"/>
      <c r="L33" s="24"/>
      <c r="M33" s="24"/>
      <c r="N33" s="24"/>
      <c r="O33" s="24"/>
      <c r="R33" s="24"/>
      <c r="S33" s="24"/>
      <c r="T33" s="25"/>
    </row>
    <row r="34" spans="2:20">
      <c r="B34" s="20" t="s">
        <v>96</v>
      </c>
      <c r="C34" s="17"/>
      <c r="D34" s="15"/>
      <c r="E34" s="15"/>
      <c r="F34" s="15"/>
      <c r="G34" s="15"/>
      <c r="K34" s="24"/>
      <c r="L34" s="24"/>
      <c r="M34" s="24"/>
      <c r="N34" s="24"/>
      <c r="O34" s="24"/>
      <c r="R34" s="24"/>
      <c r="S34" s="24"/>
      <c r="T34" s="25"/>
    </row>
    <row r="35" spans="2:20">
      <c r="B35" s="18" t="s">
        <v>30</v>
      </c>
      <c r="C35" s="19">
        <v>4</v>
      </c>
      <c r="D35" s="15"/>
      <c r="E35" s="15"/>
      <c r="F35" s="15"/>
      <c r="G35" s="15"/>
      <c r="K35" s="24"/>
      <c r="L35" s="24"/>
      <c r="M35" s="24"/>
      <c r="N35" s="24"/>
      <c r="O35" s="24"/>
      <c r="R35" s="24"/>
      <c r="S35" s="24"/>
      <c r="T35" s="25"/>
    </row>
    <row r="36" spans="2:20">
      <c r="B36" s="18" t="s">
        <v>29</v>
      </c>
      <c r="C36" s="19">
        <v>3</v>
      </c>
      <c r="D36" s="15"/>
      <c r="E36" s="15"/>
      <c r="F36" s="15"/>
      <c r="G36" s="15"/>
      <c r="K36" s="24"/>
      <c r="L36" s="24"/>
      <c r="M36" s="24"/>
      <c r="N36" s="24"/>
      <c r="O36" s="24"/>
      <c r="P36" s="24"/>
      <c r="Q36" s="24"/>
      <c r="R36" s="24"/>
      <c r="S36" s="24"/>
      <c r="T36" s="25"/>
    </row>
    <row r="37" spans="2:20">
      <c r="B37" s="18" t="s">
        <v>28</v>
      </c>
      <c r="C37" s="19">
        <v>2</v>
      </c>
      <c r="D37" s="15"/>
      <c r="E37" s="15"/>
      <c r="F37" s="15"/>
      <c r="G37" s="15"/>
      <c r="K37" s="24"/>
      <c r="L37" s="24"/>
      <c r="M37" s="24"/>
      <c r="N37" s="24"/>
      <c r="O37" s="24"/>
      <c r="P37" s="24"/>
      <c r="Q37" s="24"/>
      <c r="R37" s="24"/>
      <c r="S37" s="24"/>
      <c r="T37" s="25"/>
    </row>
    <row r="38" spans="2:20">
      <c r="B38" s="18" t="s">
        <v>27</v>
      </c>
      <c r="C38" s="19">
        <v>1</v>
      </c>
      <c r="D38" s="15"/>
      <c r="E38" s="15"/>
      <c r="F38" s="15"/>
      <c r="G38" s="15"/>
      <c r="K38" s="24"/>
      <c r="L38" s="24"/>
      <c r="M38" s="24"/>
      <c r="N38" s="24"/>
      <c r="O38" s="24"/>
      <c r="P38" s="24"/>
      <c r="Q38" s="24"/>
      <c r="R38" s="24"/>
      <c r="S38" s="24"/>
      <c r="T38" s="25"/>
    </row>
    <row r="39" spans="2:20">
      <c r="B39" s="14"/>
      <c r="C39" s="15"/>
      <c r="D39" s="15"/>
      <c r="E39" s="15"/>
      <c r="F39" s="15"/>
      <c r="G39" s="15"/>
      <c r="K39" s="24"/>
      <c r="L39" s="24"/>
      <c r="M39" s="24"/>
      <c r="N39" s="24"/>
      <c r="O39" s="24"/>
      <c r="P39" s="24"/>
      <c r="Q39" s="24"/>
      <c r="R39" s="24"/>
      <c r="S39" s="24"/>
      <c r="T39" s="25"/>
    </row>
    <row r="40" spans="2:20" ht="15.75" thickBot="1">
      <c r="B40" s="21"/>
      <c r="C40" s="22"/>
      <c r="D40" s="22"/>
      <c r="E40" s="22"/>
      <c r="F40" s="22"/>
      <c r="G40" s="22"/>
      <c r="H40" s="22"/>
      <c r="I40" s="22"/>
      <c r="J40" s="22"/>
      <c r="K40" s="22"/>
      <c r="L40" s="22"/>
      <c r="M40" s="22"/>
      <c r="N40" s="22"/>
      <c r="O40" s="22"/>
      <c r="P40" s="22"/>
      <c r="Q40" s="22"/>
      <c r="R40" s="22"/>
      <c r="S40" s="22"/>
      <c r="T40" s="23"/>
    </row>
  </sheetData>
  <mergeCells count="8">
    <mergeCell ref="N26:Q26"/>
    <mergeCell ref="L28:L31"/>
    <mergeCell ref="L11:L14"/>
    <mergeCell ref="O17:R17"/>
    <mergeCell ref="O8:R8"/>
    <mergeCell ref="L8:N10"/>
    <mergeCell ref="L17:N19"/>
    <mergeCell ref="L20:L23"/>
  </mergeCells>
  <pageMargins left="0.7" right="0.7" top="0.75" bottom="0.75" header="0.3" footer="0.3"/>
  <pageSetup paperSize="9" orientation="portrait" r:id="rId1"/>
  <headerFooter>
    <oddHeader>&amp;C&amp;"Calibri"&amp;9&amp;K000000STAFF IN-CONFIDENCE&amp;1#</oddHeader>
    <oddFooter>&amp;C&amp;1#&amp;"Calibri"&amp;9&amp;K000000STAFF IN-CONFIDENCE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_ip_UnifiedCompliancePolicyUIAction xmlns="http://schemas.microsoft.com/sharepoint/v3">4</_ip_UnifiedCompliancePolicyUIAction>
    <Legacy_x0020_Version xmlns="4a94300e-a927-4b92-9d3a-682523035cb6" xsi:nil="true"/>
    <Sender_x0020_Date xmlns="4a94300e-a927-4b92-9d3a-682523035cb6" xsi:nil="true"/>
    <Library xmlns="4a94300e-a927-4b92-9d3a-682523035cb6" xsi:nil="true"/>
    <Class xmlns="4a94300e-a927-4b92-9d3a-682523035cb6" xsi:nil="true"/>
    <From xmlns="4a94300e-a927-4b92-9d3a-682523035cb6" xsi:nil="true"/>
    <Sender xmlns="4a94300e-a927-4b92-9d3a-682523035cb6" xsi:nil="true"/>
    <Supplemental_x0020_Markings xmlns="4a94300e-a927-4b92-9d3a-682523035cb6" xsi:nil="true"/>
    <IconOverlay xmlns="http://schemas.microsoft.com/sharepoint/v4" xsi:nil="true"/>
    <Other_x0020_Details xmlns="4a94300e-a927-4b92-9d3a-682523035cb6" xsi:nil="true"/>
    <_ip_UnifiedCompliancePolicyProperties xmlns="http://schemas.microsoft.com/sharepoint/v3" xsi:nil="true"/>
    <Carbon_x0020_Copy xmlns="4a94300e-a927-4b92-9d3a-682523035cb6" xsi:nil="true"/>
    <Author0 xmlns="4a94300e-a927-4b92-9d3a-682523035cb6" xsi:nil="true"/>
    <Email_x0020_Table xmlns="4a94300e-a927-4b92-9d3a-682523035cb6" xsi:nil="true"/>
    <MTS_x0020_ID xmlns="4a94300e-a927-4b92-9d3a-682523035cb6" xsi:nil="true"/>
    <MTS_x0020_Type xmlns="4a94300e-a927-4b92-9d3a-682523035cb6" xsi:nil="true"/>
    <Receiver xmlns="4a94300e-a927-4b92-9d3a-682523035cb6" xsi:nil="true"/>
    <Other_x0020_Details_2 xmlns="4a94300e-a927-4b92-9d3a-682523035cb6" xsi:nil="true"/>
    <Sent_x002f_Received xmlns="4a94300e-a927-4b92-9d3a-682523035cb6" xsi:nil="true"/>
    <To xmlns="4a94300e-a927-4b92-9d3a-682523035cb6" xsi:nil="true"/>
    <Other_x0020_Details_3 xmlns="4a94300e-a927-4b92-9d3a-682523035cb6" xsi:nil="true"/>
    <Receiver_x0020_Date xmlns="4a94300e-a927-4b92-9d3a-682523035cb6" xsi:nil="true"/>
    <Status xmlns="4a94300e-a927-4b92-9d3a-682523035cb6" xsi:nil="true"/>
    <Contract_x0020_Number xmlns="4a94300e-a927-4b92-9d3a-682523035cb6" xsi:nil="true"/>
    <Document_x0020_Type xmlns="4a94300e-a927-4b92-9d3a-682523035cb6" xsi:nil="true"/>
    <_dlc_DocId xmlns="58a6f171-52cb-4404-b47d-af1c8daf8fd1">ECM-547756131-125639</_dlc_DocId>
    <_dlc_DocIdUrl xmlns="58a6f171-52cb-4404-b47d-af1c8daf8fd1">
      <Url>https://ministryforenvironment.sharepoint.com/sites/ECM-Pol-CAP/_layouts/15/DocIdRedir.aspx?ID=ECM-547756131-125639</Url>
      <Description>ECM-547756131-125639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1" ma:contentTypeDescription="Create a new document." ma:contentTypeScope="" ma:versionID="6ea0a17cc580fdedbc92313d188521cf">
  <xsd:schema xmlns:xsd="http://www.w3.org/2001/XMLSchema" xmlns:xs="http://www.w3.org/2001/XMLSchema" xmlns:p="http://schemas.microsoft.com/office/2006/metadata/properties" xmlns:ns1="http://schemas.microsoft.com/sharepoint/v3" xmlns:ns2="58a6f171-52cb-4404-b47d-af1c8daf8fd1" xmlns:ns3="4a94300e-a927-4b92-9d3a-682523035cb6" xmlns:ns4="0a5b0190-e301-4766-933d-448c7c363fce" xmlns:ns5="http://schemas.microsoft.com/sharepoint/v4" targetNamespace="http://schemas.microsoft.com/office/2006/metadata/properties" ma:root="true" ma:fieldsID="c547f74649710ae9998b1e357aafaacf" ns1:_="" ns2:_="" ns3:_="" ns4:_="" ns5:_="">
    <xsd:import namespace="http://schemas.microsoft.com/sharepoint/v3"/>
    <xsd:import namespace="58a6f171-52cb-4404-b47d-af1c8daf8fd1"/>
    <xsd:import namespace="4a94300e-a927-4b92-9d3a-682523035cb6"/>
    <xsd:import namespace="0a5b0190-e301-4766-933d-448c7c363fc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MediaServiceDateTaken" minOccurs="0"/>
                <xsd:element ref="ns3:Other_x0020_Details_2" minOccurs="0"/>
                <xsd:element ref="ns3:MTS_x0020_Type" minOccurs="0"/>
                <xsd:element ref="ns3:MTS_x0020_ID" minOccurs="0"/>
                <xsd:element ref="ns3:MediaServiceAutoTags" minOccurs="0"/>
                <xsd:element ref="ns3:MediaServiceGenerationTime" minOccurs="0"/>
                <xsd:element ref="ns3:MediaServiceEventHashCode" minOccurs="0"/>
                <xsd:element ref="ns3:Supplemental_x0020_Markings" minOccurs="0"/>
                <xsd:element ref="ns3:To" minOccurs="0"/>
                <xsd:element ref="ns3:From" minOccurs="0"/>
                <xsd:element ref="ns3:Sent_x002f_Received" minOccurs="0"/>
                <xsd:element ref="ns3:Contract_x0020_Number" minOccurs="0"/>
                <xsd:element ref="ns3:Other_x0020_Details_3"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3:MediaLengthInSecond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5" nillable="true" ma:displayName="Unified Compliance Policy Properties" ma:hidden="true" ma:internalName="_ip_UnifiedCompliancePolicyProperties">
      <xsd:simpleType>
        <xsd:restriction base="dms:Note"/>
      </xsd:simpleType>
    </xsd:element>
    <xsd:element name="_ip_UnifiedCompliancePolicyUIAction" ma:index="4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Sender" ma:index="12" nillable="true" ma:displayName="Sender" ma:description="" ma:internalName="Sender">
      <xsd:simpleType>
        <xsd:restriction base="dms:Text">
          <xsd:maxLength value="255"/>
        </xsd:restriction>
      </xsd:simpleType>
    </xsd:element>
    <xsd:element name="Receiver" ma:index="13" nillable="true" ma:displayName="Receiver" ma:description="" ma:internalName="Receiver">
      <xsd:simpleType>
        <xsd:restriction base="dms:Text">
          <xsd:maxLength value="255"/>
        </xsd:restriction>
      </xsd:simpleType>
    </xsd:element>
    <xsd:element name="Sender_x0020_Date" ma:index="14" nillable="true" ma:displayName="Sender Date" ma:default="" ma:description="" ma:format="DateTime" ma:internalName="Sender_x0020_Date">
      <xsd:simpleType>
        <xsd:restriction base="dms:DateTime"/>
      </xsd:simpleType>
    </xsd:element>
    <xsd:element name="Receiver_x0020_Date" ma:index="15" nillable="true" ma:displayName="Receiver Date" ma:default="" ma:description="" ma:format="DateTime" ma:internalName="Receiver_x0020_Date">
      <xsd:simpleType>
        <xsd:restriction base="dms:DateTime"/>
      </xsd:simpleType>
    </xsd:element>
    <xsd:element name="Carbon_x0020_Copy" ma:index="16" nillable="true" ma:displayName="Carbon Copy" ma:description="" ma:internalName="Carbon_x0020_Copy">
      <xsd:simpleType>
        <xsd:restriction base="dms:Text">
          <xsd:maxLength value="255"/>
        </xsd:restriction>
      </xsd:simpleType>
    </xsd:element>
    <xsd:element name="Email_x0020_Table" ma:index="18" nillable="true" ma:displayName="Email Table" ma:description="" ma:internalName="Email_x0020_Table">
      <xsd:simpleType>
        <xsd:restriction base="dms:Note">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ibrary" ma:index="23" nillable="true" ma:displayName="Library" ma:default="" ma:description="" ma:internalName="Library">
      <xsd:simpleType>
        <xsd:restriction base="dms:Text">
          <xsd:maxLength value="255"/>
        </xsd:restriction>
      </xsd:simpleType>
    </xsd:element>
    <xsd:element name="Legacy_x0020_DocID" ma:index="24" nillable="true" ma:displayName="Legacy DocID" ma:decimals="-1" ma:default="" ma:description="" ma:internalName="Legacy_x0020_DocID">
      <xsd:simpleType>
        <xsd:restriction base="dms:Number"/>
      </xsd:simpleType>
    </xsd:element>
    <xsd:element name="Legacy_x0020_Version" ma:index="25" nillable="true" ma:displayName="Legacy Version" ma:default="" ma:description="" ma:internalName="Legacy_x0020_Version">
      <xsd:simpleType>
        <xsd:restriction base="dms:Text">
          <xsd:maxLength value="255"/>
        </xsd:restriction>
      </xsd:simpleType>
    </xsd:element>
    <xsd:element name="Class" ma:index="26" nillable="true" ma:displayName="Class" ma:default="" ma:description="" ma:internalName="Class">
      <xsd:simpleType>
        <xsd:restriction base="dms:Text">
          <xsd:maxLength value="255"/>
        </xsd:restriction>
      </xsd:simpleType>
    </xsd:element>
    <xsd:element name="Author0" ma:index="27" nillable="true" ma:displayName="Author" ma:default="" ma:description="" ma:internalName="Author0">
      <xsd:simpleType>
        <xsd:restriction base="dms:Text">
          <xsd:maxLength value="255"/>
        </xsd:restriction>
      </xsd:simpleType>
    </xsd:element>
    <xsd:element name="Status" ma:index="28" nillable="true" ma:displayName="Status" ma:default="" ma:description="" ma:internalName="Status">
      <xsd:simpleType>
        <xsd:restriction base="dms:Text">
          <xsd:maxLength value="255"/>
        </xsd:restriction>
      </xsd:simpleType>
    </xsd:element>
    <xsd:element name="Year" ma:index="29" nillable="true" ma:displayName="Year" ma:default="" ma:description="" ma:internalName="Year">
      <xsd:simpleType>
        <xsd:restriction base="dms:Text">
          <xsd:maxLength value="255"/>
        </xsd:restriction>
      </xsd:simpleType>
    </xsd:element>
    <xsd:element name="Other_x0020_Details" ma:index="30" nillable="true" ma:displayName="Other Details" ma:default="" ma:description="" ma:internalName="Other_x0020_Details">
      <xsd:simpleType>
        <xsd:restriction base="dms:Text">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Other_x0020_Details_2" ma:index="32" nillable="true" ma:displayName="Other Details_2" ma:description="" ma:internalName="Other_x0020_Details_2">
      <xsd:simpleType>
        <xsd:restriction base="dms:Text">
          <xsd:maxLength value="255"/>
        </xsd:restriction>
      </xsd:simpleType>
    </xsd:element>
    <xsd:element name="MTS_x0020_Type" ma:index="33" nillable="true" ma:displayName="MTS Type" ma:default="" ma:description="" ma:internalName="MTS_x0020_Type">
      <xsd:simpleType>
        <xsd:restriction base="dms:Note">
          <xsd:maxLength value="255"/>
        </xsd:restriction>
      </xsd:simpleType>
    </xsd:element>
    <xsd:element name="MTS_x0020_ID" ma:index="34" nillable="true" ma:displayName="MTS ID" ma:default="" ma:description="" ma:internalName="MTS_x0020_ID">
      <xsd:simpleType>
        <xsd:restriction base="dms:Text">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Supplemental_x0020_Markings" ma:index="38" nillable="true" ma:displayName="Supplemental Markings" ma:description="" ma:internalName="Supplemental_x0020_Markings">
      <xsd:simpleType>
        <xsd:restriction base="dms:Note">
          <xsd:maxLength value="255"/>
        </xsd:restriction>
      </xsd:simpleType>
    </xsd:element>
    <xsd:element name="To" ma:index="39" nillable="true" ma:displayName="To" ma:default="" ma:description="" ma:internalName="To">
      <xsd:simpleType>
        <xsd:restriction base="dms:Note">
          <xsd:maxLength value="255"/>
        </xsd:restriction>
      </xsd:simpleType>
    </xsd:element>
    <xsd:element name="From" ma:index="40" nillable="true" ma:displayName="From" ma:default="" ma:description="" ma:internalName="From">
      <xsd:simpleType>
        <xsd:restriction base="dms:Text">
          <xsd:maxLength value="255"/>
        </xsd:restriction>
      </xsd:simpleType>
    </xsd:element>
    <xsd:element name="Sent_x002f_Received" ma:index="41" nillable="true" ma:displayName="Sent/Received" ma:default="" ma:description="" ma:internalName="Sent_x002f_Received">
      <xsd:simpleType>
        <xsd:restriction base="dms:Text">
          <xsd:maxLength value="255"/>
        </xsd:restriction>
      </xsd:simpleType>
    </xsd:element>
    <xsd:element name="Contract_x0020_Number" ma:index="42" nillable="true" ma:displayName="Contract Number" ma:default="" ma:description="" ma:internalName="Contract_x0020_Number">
      <xsd:simpleType>
        <xsd:restriction base="dms:Text">
          <xsd:maxLength value="255"/>
        </xsd:restriction>
      </xsd:simpleType>
    </xsd:element>
    <xsd:element name="Other_x0020_Details_3" ma:index="43" nillable="true" ma:displayName="Other Details_3" ma:description="" ma:internalName="Other_x0020_Details_3">
      <xsd:simpleType>
        <xsd:restriction base="dms:Text">
          <xsd:maxLength value="255"/>
        </xsd:restriction>
      </xsd:simpleType>
    </xsd:element>
    <xsd:element name="MediaServiceOCR" ma:index="44" nillable="true" ma:displayName="Extracted Text" ma:internalName="MediaServiceOCR" ma:readOnly="true">
      <xsd:simpleType>
        <xsd:restriction base="dms:Note">
          <xsd:maxLength value="255"/>
        </xsd:restriction>
      </xsd:simpleType>
    </xsd:element>
    <xsd:element name="MediaLengthInSeconds" ma:index="4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SharedWithUsers" ma:index="4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3E98F-DDD2-46A5-B7B8-EB28C7B4C9D8}"/>
</file>

<file path=customXml/itemProps2.xml><?xml version="1.0" encoding="utf-8"?>
<ds:datastoreItem xmlns:ds="http://schemas.openxmlformats.org/officeDocument/2006/customXml" ds:itemID="{F6F77685-1ADE-4922-9A00-500426DDFCE8}"/>
</file>

<file path=customXml/itemProps3.xml><?xml version="1.0" encoding="utf-8"?>
<ds:datastoreItem xmlns:ds="http://schemas.openxmlformats.org/officeDocument/2006/customXml" ds:itemID="{5E600E12-1B8C-4AEF-9FA5-26C47BC02114}"/>
</file>

<file path=customXml/itemProps4.xml><?xml version="1.0" encoding="utf-8"?>
<ds:datastoreItem xmlns:ds="http://schemas.openxmlformats.org/officeDocument/2006/customXml" ds:itemID="{956AEE00-E9DD-4375-9669-CD45CE5CC7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 Lindsay</dc:creator>
  <cp:keywords/>
  <dc:description/>
  <cp:lastModifiedBy/>
  <cp:revision/>
  <dcterms:created xsi:type="dcterms:W3CDTF">2021-05-12T22:50:12Z</dcterms:created>
  <dcterms:modified xsi:type="dcterms:W3CDTF">2021-10-07T23:59:06Z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709827-4e2e-4edf-bbae-c32a5092471c_Enabled">
    <vt:lpwstr>true</vt:lpwstr>
  </property>
  <property fmtid="{D5CDD505-2E9C-101B-9397-08002B2CF9AE}" pid="3" name="MSIP_Label_55709827-4e2e-4edf-bbae-c32a5092471c_SetDate">
    <vt:lpwstr>2021-09-02T22:20:42Z</vt:lpwstr>
  </property>
  <property fmtid="{D5CDD505-2E9C-101B-9397-08002B2CF9AE}" pid="4" name="MSIP_Label_55709827-4e2e-4edf-bbae-c32a5092471c_Method">
    <vt:lpwstr>Privileged</vt:lpwstr>
  </property>
  <property fmtid="{D5CDD505-2E9C-101B-9397-08002B2CF9AE}" pid="5" name="MSIP_Label_55709827-4e2e-4edf-bbae-c32a5092471c_Name">
    <vt:lpwstr>STAFF</vt:lpwstr>
  </property>
  <property fmtid="{D5CDD505-2E9C-101B-9397-08002B2CF9AE}" pid="6" name="MSIP_Label_55709827-4e2e-4edf-bbae-c32a5092471c_SiteId">
    <vt:lpwstr>761dd003-d4ff-4049-8a72-8549b20fcbb1</vt:lpwstr>
  </property>
  <property fmtid="{D5CDD505-2E9C-101B-9397-08002B2CF9AE}" pid="7" name="MSIP_Label_55709827-4e2e-4edf-bbae-c32a5092471c_ActionId">
    <vt:lpwstr>f42e5d9c-6145-44b6-a8c9-5086514baeee</vt:lpwstr>
  </property>
  <property fmtid="{D5CDD505-2E9C-101B-9397-08002B2CF9AE}" pid="8" name="MSIP_Label_55709827-4e2e-4edf-bbae-c32a5092471c_ContentBits">
    <vt:lpwstr>3</vt:lpwstr>
  </property>
  <property fmtid="{D5CDD505-2E9C-101B-9397-08002B2CF9AE}" pid="9" name="ContentTypeId">
    <vt:lpwstr>0x010100EA5FB0BEBF7DE54D9F252D8A06C053F7</vt:lpwstr>
  </property>
  <property fmtid="{D5CDD505-2E9C-101B-9397-08002B2CF9AE}" pid="10" name="_dlc_DocIdItemGuid">
    <vt:lpwstr>763a9d5e-4d00-4dae-bbdb-5f359c670c9f</vt:lpwstr>
  </property>
</Properties>
</file>